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PRD\Desktop\"/>
    </mc:Choice>
  </mc:AlternateContent>
  <bookViews>
    <workbookView xWindow="0" yWindow="0" windowWidth="28800" windowHeight="11780" activeTab="1"/>
  </bookViews>
  <sheets>
    <sheet name="Wichtige Informationen" sheetId="2" r:id="rId1"/>
    <sheet name="Kostenkalkulation nach KPM"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E10" i="1"/>
  <c r="I14" i="1" l="1"/>
  <c r="G29" i="1"/>
  <c r="G45" i="1" l="1"/>
  <c r="G52" i="1"/>
  <c r="G51" i="1"/>
  <c r="G50" i="1"/>
  <c r="G49" i="1"/>
  <c r="G9" i="1" l="1"/>
  <c r="G33" i="1" l="1"/>
  <c r="H34" i="1" l="1"/>
  <c r="G25" i="1"/>
  <c r="G26" i="1"/>
  <c r="G27" i="1"/>
  <c r="G28" i="1"/>
  <c r="G16" i="1"/>
  <c r="G17" i="1"/>
  <c r="G18" i="1"/>
  <c r="G19" i="1"/>
  <c r="G20" i="1"/>
  <c r="G21" i="1"/>
  <c r="G40" i="1" l="1"/>
  <c r="G41" i="1"/>
  <c r="G42" i="1"/>
  <c r="G43" i="1"/>
  <c r="G44" i="1"/>
  <c r="G46" i="1"/>
  <c r="G47" i="1"/>
  <c r="G48" i="1"/>
  <c r="G53" i="1"/>
  <c r="G39" i="1"/>
  <c r="G54" i="1" l="1"/>
  <c r="G32" i="1"/>
  <c r="G24" i="1"/>
  <c r="G30" i="1" s="1"/>
  <c r="G22" i="1"/>
  <c r="G4" i="1"/>
  <c r="G5" i="1"/>
  <c r="G6" i="1"/>
  <c r="G7" i="1"/>
  <c r="G8" i="1"/>
  <c r="G12" i="1"/>
  <c r="G13" i="1"/>
  <c r="G3" i="1"/>
  <c r="D14" i="2"/>
  <c r="D9" i="2"/>
  <c r="C26" i="2"/>
  <c r="C24" i="2"/>
  <c r="C23" i="2"/>
  <c r="G14" i="1" l="1"/>
  <c r="G10" i="1"/>
  <c r="C25" i="2"/>
  <c r="C27" i="2" s="1"/>
  <c r="G34" i="1" l="1"/>
  <c r="G36" i="1" s="1"/>
  <c r="G37" i="1" l="1"/>
  <c r="G55" i="1" s="1"/>
  <c r="G56" i="1" l="1"/>
  <c r="G58" i="1" s="1"/>
</calcChain>
</file>

<file path=xl/sharedStrings.xml><?xml version="1.0" encoding="utf-8"?>
<sst xmlns="http://schemas.openxmlformats.org/spreadsheetml/2006/main" count="218" uniqueCount="144">
  <si>
    <t>Bezeichnung</t>
  </si>
  <si>
    <t>Pos. Nr.</t>
  </si>
  <si>
    <t>Einheit</t>
  </si>
  <si>
    <t>EUR/Einheit</t>
  </si>
  <si>
    <t>Anm. des Providers</t>
  </si>
  <si>
    <t>Hauptgruppe</t>
  </si>
  <si>
    <t>Neuverlegung / Grabung bei unbefestigter Oberfläche</t>
  </si>
  <si>
    <t>10A</t>
  </si>
  <si>
    <t>m</t>
  </si>
  <si>
    <t>Neuverlegung / Grabung bei befestigter Oberfläche</t>
  </si>
  <si>
    <t>10B</t>
  </si>
  <si>
    <t>10C</t>
  </si>
  <si>
    <t>10D</t>
  </si>
  <si>
    <t>10E</t>
  </si>
  <si>
    <t>Kabelpflug</t>
  </si>
  <si>
    <t>10F</t>
  </si>
  <si>
    <t>Verlegung von Leerrohren mit und ohne Glasfaser samt Trassenwarnband durch Einpflügen.</t>
  </si>
  <si>
    <t>Mitverlegung von Kabelschutzrohren bei  bereitgestellter Künette</t>
  </si>
  <si>
    <t>Kabelschutzrohr bis DN63 mit oder ohne Subducts</t>
  </si>
  <si>
    <t>20A</t>
  </si>
  <si>
    <t>Rohrverband erdverlegbar, in den verschiedensten Varianten wie: 3 x 12, 3 x 14, 5 x 12, 5 x 14, 24 x 7 mm oder gleichwertig</t>
  </si>
  <si>
    <t>20B</t>
  </si>
  <si>
    <t>Abzweigung mit Einzelrohr 7 oder 10 mm</t>
  </si>
  <si>
    <t>20C</t>
  </si>
  <si>
    <t>Liefern, Herstellung bzw. Verlegen der Abzweigung, Einzelrohr mit Überlänge für Zuleitung und Verlegung zum Gebäude, Steckmuffe und Endstopfen.</t>
  </si>
  <si>
    <t>20D</t>
  </si>
  <si>
    <t>Liefern und Verlegen (z. B. Einjetten) von Glasfaserkabel der entsprechenden Konfiguration in einem Mikrorohr.</t>
  </si>
  <si>
    <t>20E</t>
  </si>
  <si>
    <t>gleich Pos. 20D</t>
  </si>
  <si>
    <t>Stk.</t>
  </si>
  <si>
    <t>20G</t>
  </si>
  <si>
    <t>Spleiß</t>
  </si>
  <si>
    <t>19" Leerschrank</t>
  </si>
  <si>
    <t>30C</t>
  </si>
  <si>
    <t>Liefern und Montage eines 19" Schranks, 60 x 60 x 200 cm (Mindestabmessung) inkl. Stromversorgung (Stromleiste), Lüfter am Dach und Kabeleinführungen, Kabelführungen im Schrank und in den 19" Schienen.</t>
  </si>
  <si>
    <t>30D</t>
  </si>
  <si>
    <t>Faser</t>
  </si>
  <si>
    <t>Liefern und Montage einer LWL-Spleißkassette inkl. Kupplungen und Pigtails.</t>
  </si>
  <si>
    <t>30E</t>
  </si>
  <si>
    <t>30F</t>
  </si>
  <si>
    <t>30G</t>
  </si>
  <si>
    <t xml:space="preserve">Stk. </t>
  </si>
  <si>
    <t>Sonstige Kosten</t>
  </si>
  <si>
    <t>Vermessung inkl. Plandarstellung (Geometer)</t>
  </si>
  <si>
    <t>40A</t>
  </si>
  <si>
    <t>PA</t>
  </si>
  <si>
    <t>Sonderleistungen, welche nicht in den Pauschalen abgebildet sind</t>
  </si>
  <si>
    <t>-</t>
  </si>
  <si>
    <t>Planung und Bauaufsicht</t>
  </si>
  <si>
    <t>Infotext zur Kostenposition</t>
  </si>
  <si>
    <t>etc.</t>
  </si>
  <si>
    <t>z.B.: Sonderkosten Inhouse-Verlegung</t>
  </si>
  <si>
    <t>z.B.: Mehrkosten befestigte Künette</t>
  </si>
  <si>
    <t>z.B.: Es müssen 50m auf einer Landesstraße gegraben werden. Aufgrund einer Vorgabe des Bundeslandes XY ist für Landesstraßen folgende Wiederherstellung vorgesehen: … Dadurch kommt es zu Mehrkosten für die befestigte Künette.</t>
  </si>
  <si>
    <t>10X</t>
  </si>
  <si>
    <t>40X</t>
  </si>
  <si>
    <t>Anzahl</t>
  </si>
  <si>
    <t>z.B.: Da es sich um ein denkmalgeschütztes Gebäude handelt sind besondere Vorkehrungen zu treffen. Folgende Arbeiten fallen aufgrund des Denkmalschutzes zusätzlich zum regulären Gebäudeanschluss an: …</t>
  </si>
  <si>
    <t>Sonderleistungen</t>
  </si>
  <si>
    <t>Sonderleistungen sind Leistungen oder Tätigkeiten die zur Gänze nicht in den bekannten Positionen des Kostenpauschalenmodells (10 - 40) abgebildet sind.</t>
  </si>
  <si>
    <t>Mehrkosten</t>
  </si>
  <si>
    <t>Unter "Sonderleistungen, welche nicht in den Pauschalen abgebildet sind" haben Sie die Möglichkeit diese Mehrkosten abzubilden.</t>
  </si>
  <si>
    <t>Ein Beispiel:</t>
  </si>
  <si>
    <t>Kosten lt. Kostenpauschalenmodell:</t>
  </si>
  <si>
    <t>Maximal mögliche Aufschläge:</t>
  </si>
  <si>
    <t>Kosten f. befestigte Künette insgesamt</t>
  </si>
  <si>
    <t>Aufzahlung für Erschwernisse Hoch (10E)</t>
  </si>
  <si>
    <t>Beispielhafte Begründung: "Aufgrund der Vorgaben der Gemeinde sind bei der Wiederherstellung folgende zusätzliche Tätigkeiten zu berücksichtigen: …"</t>
  </si>
  <si>
    <t>Mehrkosten betreffen Positionen, die im Kostenpauschalenmodell abgebildet sind, deren Kosten vom ausführenden Provider jedoch höher eingeschätzt werden als im Kostenpauschalenmodell mit den höchstmöglichen Aufschlägen angegeben sind.</t>
  </si>
  <si>
    <t>Bereits beantragt:</t>
  </si>
  <si>
    <t>Sonderleistung Inhouse-Verlegung:</t>
  </si>
  <si>
    <t>Pauschal</t>
  </si>
  <si>
    <t>Sonderleistung Elektriker Inhouse:</t>
  </si>
  <si>
    <t>belegt durch detailliertes Angebot</t>
  </si>
  <si>
    <t>100 lfm befestigte Künette</t>
  </si>
  <si>
    <r>
      <t xml:space="preserve">ACHTUNG! Verwenden Sie diese Sonderpositionen </t>
    </r>
    <r>
      <rPr>
        <b/>
        <u/>
        <sz val="11"/>
        <color theme="4"/>
        <rFont val="Calibri"/>
        <family val="2"/>
        <scheme val="minor"/>
      </rPr>
      <t>nicht statt den Kategorien 10 bis 40</t>
    </r>
    <r>
      <rPr>
        <sz val="11"/>
        <color theme="4"/>
        <rFont val="Calibri"/>
        <family val="2"/>
        <scheme val="minor"/>
      </rPr>
      <t xml:space="preserve"> sondern ausschließlich um die Kosten abzubilden, die über die Kosten lt. Kostenpauschalenmodell hinaus gehen.</t>
    </r>
  </si>
  <si>
    <t>Summe</t>
  </si>
  <si>
    <t>Summen</t>
  </si>
  <si>
    <t>Summe gesamt NETTO</t>
  </si>
  <si>
    <t>Summe gesamt BRUTTO</t>
  </si>
  <si>
    <t>Tragen Sie die Grabungslängen entsprechend der Längen ein, die Sie im WebGIS eingezeichnet haben.</t>
  </si>
  <si>
    <t>Die angeführten Positionen in der Kostenkalkulation sind Beispiele zur Illustration für mögliche Sonderleistungen oder Mehrkosten. Bitte überschreiben Sie diese mit Ihren eigenen Sonderleistungen oder Mehrkosten.</t>
  </si>
  <si>
    <t>In der nachfolgenden Kostenkalkulationstabelle sind folgende Felder für Sie zu befüllen:</t>
  </si>
  <si>
    <t>Spalte E</t>
  </si>
  <si>
    <t>Zu befüllen bei Bedarf:</t>
  </si>
  <si>
    <t>Spalte A bis F in der Kategorie Sonderleistungen</t>
  </si>
  <si>
    <t>Spalte I in den Kategorien 10 bis 50 sofern Erklärungsbedarf besteht</t>
  </si>
  <si>
    <r>
      <t xml:space="preserve">Spalte I in der Kategorie Sonderleistungen - </t>
    </r>
    <r>
      <rPr>
        <b/>
        <u/>
        <sz val="11"/>
        <color theme="1"/>
        <rFont val="Calibri"/>
        <family val="2"/>
        <scheme val="minor"/>
      </rPr>
      <t>zwingend</t>
    </r>
    <r>
      <rPr>
        <sz val="11"/>
        <color theme="1"/>
        <rFont val="Calibri"/>
        <family val="2"/>
        <scheme val="minor"/>
      </rPr>
      <t xml:space="preserve"> sofern Sonderleistungen und/oder Mehrkosten vorhanden sind</t>
    </r>
  </si>
  <si>
    <t>Aufzahlung (Az) für Erschwernisse Leicht</t>
  </si>
  <si>
    <t>Aufzahlung (Az) für Erschwernisse Mittel</t>
  </si>
  <si>
    <t>Aufzahlungsposition (Az) zu der Position "Neuverlegung bei befestigter Oberfläche" für folgende Erschwernisse oder alternative Verlegemethoden:
- Spülbohrung bis DN 110 mm inkl. Herstellung des Pilotbohrlochs und des Kabelschutzrohrs zu Position 10B
- Wiederherstellung der Oberfläche im städtischen Bereich zu Position 10B
- Zuschlag Bodenklasse 6 und 7 (Bankettfräse) zu Position 10B</t>
  </si>
  <si>
    <t>Aufzahlung (Az) für Erschwernisse Hoch</t>
  </si>
  <si>
    <t>Aufzahlungsposition (Az) zu der Position "Neuverlegung bei befestigter Oberfläche" für folgende Erschwernisse oder alternative Verlegemethoden:
- Brückenaufhängungen zu Position 10B
- Kleingewässerquerung zu Position 10B
- Verlegung in Abwasserkanälen, nicht begehbar inkl. Material zu Position 10B</t>
  </si>
  <si>
    <t>Montage auf Freileitungsmasten</t>
  </si>
  <si>
    <t>Montage von selbsttragenden LWL Luftkabeln auf Freileitungsmasten inkl. der hierfür erforderlichen Systemhalterungen nach Vorgabe der Eigentümerin/des Eigentümers, Mitführung mit einem Erdungsseil oder einem integrierten oder getrennten Tragseil.</t>
  </si>
  <si>
    <t>Glasfaserkabel 4 bis 48 Fasern</t>
  </si>
  <si>
    <t>Glasfaserkabel 96 bis 288 Fasern</t>
  </si>
  <si>
    <t>Fusionsspleiß</t>
  </si>
  <si>
    <t>Die Position beinhaltet die Lieferung von Kabelschutzrohren bis DN63 und Formstücken sowie die Verlegung, Druckprüfung, Kalibrierung und das Herstellen eines dichten Abschlusses.
Bei Kabelschutzrohren mit Subducts entfällt die Kalibrierung und Druckprüfung.</t>
  </si>
  <si>
    <t>Diese Position beinhaltet die Lieferung der verschiedenen erdverlegbaren Rohrverbände und Formstücke sowie die Verlegung der Rohrverbände und das Herstellen eines dichten Abschlusses der Mikrorohre.</t>
  </si>
  <si>
    <t>Herstellen eines Fusionsspleißes inkl. dem Absetzen, der OTDR-Messung und der Dokumentation pro Faser.</t>
  </si>
  <si>
    <t>LWL-Spleißkassette mit Kupplung und Pigtail</t>
  </si>
  <si>
    <t>Straßenschrank (Kabelverteilerschrank) inkl. LWL Speißbox bzw. Aufnahme eines DOCSIS Fibernodes</t>
  </si>
  <si>
    <t>Unterflurschacht inkl. LWL Spleißmuffe</t>
  </si>
  <si>
    <t>Ziehschacht</t>
  </si>
  <si>
    <t>Liefern und Versetzen eines Straßenschrankes inkl. interner Bestückungselemente wie Halterungen, inkl. Spleißbox. Die Position deckt auch den Straßenschrank für die Aufnahme eines DOCSIS Fibernodes ab. Weiters inkludiert sind hierzu alle Baumaßnahmen wie Fundament und Erdung.</t>
  </si>
  <si>
    <t>Liefern und Versetzen eines Unterflurschachts mit Deckel inkl. interner Bestückungselemente wie Halterungen, inkl. LWL Spleißmuffen. Weiters inkludiert sind hierzu alle Baumaßnahmen wie Fundament und Erdung.</t>
  </si>
  <si>
    <t>Mit dieser Position sind die Leistungen des Vermessers inkl. der Plandarstellung der geförderten Infrastruktur und Detaildokumentation abgedeckt.</t>
  </si>
  <si>
    <t>Planung/Projektmanagement/Bauaufsicht</t>
  </si>
  <si>
    <t>maximal förderbare Projektkosten</t>
  </si>
  <si>
    <t>(beantragen Sie dies im eCall)</t>
  </si>
  <si>
    <t>Aufzahlungsposition (Az) zu der Position "Neuverlegung bei unbefestigter oder befestigter Oberfläche" für folgende Erschwernisse oder alternative Verlegemethoden:
- Schlitzgraben zu Position 10A
- Zuschlag Bodenklasse 6 und 7 (Künette) zu Position 10A oder 10B
- bei einer Künettenbreite/-tiefe von 40/80 cm zu Position 10A oder 10B
- Verlegung mittels Erdrakete bis DN 110 mm (inkl. Start- und Zielschacht bzw. Kernbohrloch im Gebäude) inkl. Material zu Position 10B
- Verlegung in Abwasserkanälen, begehbar inkl. Material zu Position 10B
- Mehrkosten beim Einsatz der Bankettfräse im Asphalt zu Position 10B</t>
  </si>
  <si>
    <t>Dies ist ein branchenüblicher Pauschalbetrag für den Künettenanteil und die Mitverlegung von Kabelschutzrohren in von anderen Bauträgern bereitgestellten Künetten bzw. bei gemeinsamer Verlegung mit anderen Bauträgern. Die Rohre können unter der Hauptgruppe 20 ausgewählt werden.</t>
  </si>
  <si>
    <t>Leerrohrsysteme und Glasfaserkabel</t>
  </si>
  <si>
    <t>Herstellung Gebäudeanschluss</t>
  </si>
  <si>
    <t>Suchschlitze</t>
  </si>
  <si>
    <t>10J</t>
  </si>
  <si>
    <t>m3</t>
  </si>
  <si>
    <t>Herstellung von Gruben und Suchschlitzen, um bestehende Einbauten zu beurteilen</t>
  </si>
  <si>
    <r>
      <t xml:space="preserve">Herstellen eines Gebäudeanschlusses von der Einführung, dem Gebäudeeinführungspunkt (Building Entry Point), </t>
    </r>
    <r>
      <rPr>
        <b/>
        <u/>
        <sz val="9"/>
        <color theme="1"/>
        <rFont val="Calibri"/>
        <family val="2"/>
        <scheme val="minor"/>
      </rPr>
      <t>ohne</t>
    </r>
    <r>
      <rPr>
        <sz val="9"/>
        <color theme="1"/>
        <rFont val="Calibri"/>
        <family val="2"/>
        <scheme val="minor"/>
      </rPr>
      <t xml:space="preserve"> Gebäudeverkabelung bis zu den optischen Telekommunikationssteckdosen (Optical Telecommunication Outlet) pro Standort. Die Gebäudeverkabelung kann getrennt als Sonderposition beantragt werden.</t>
    </r>
  </si>
  <si>
    <t>Gebäude</t>
  </si>
  <si>
    <t>Bauliche Anpassung für Ortszentrale, PoP bzw. Container</t>
  </si>
  <si>
    <t>30M</t>
  </si>
  <si>
    <t>Die Position beinhaltet Aufwände für bauliche Anpassungen im Bereich der Ortszentrale, des PoPs, eines Zugangspunktes bzw. Containers an dem dem Gebäudeanschluss entgegengesetzt liegenden End-/Übergangspunkt der Anbindung.</t>
  </si>
  <si>
    <t>Tragen Sie hier weitere Investitionskosten ein, die in keiner bzw. keinem der oben aufgelisteten Pauschalen bzw. Aufschlägen enthalten sind bzw. diesen nicht entsprechen. Voraussetzung ist, dass es sich dabei um förderbare Kosten handelt (Details dazu siehe im Ausschreibungsleitfaden unter Punkt 4.5) und diese textlich im Antrag genau beschrieben und begründet sind.</t>
  </si>
  <si>
    <t>Neuverlegung oder Mitverlegung betrifft ausschließlich Längen außerhalb des Gebäudes. Verlegte Kabellängen inhouse dürfen nicht eingerechnet werden.
Inhouse-Verlegungen müssen im WebGIS NICHT abgebildet sein. Sollten diese kostenrelevant sein, so haben Sie in der Kostenkalkulation unter "Sonderleistungen, welche nicht in den Pauschalen abgebildet sind" die Möglichkeit Inhouse-Längen abzubilden, sofern diese nicht in der Position "Herstellung Gebäudeanschluss (40G)" abgegolten sind.</t>
  </si>
  <si>
    <t>%</t>
  </si>
  <si>
    <t>Ortszentrale und Faserverteiler</t>
  </si>
  <si>
    <t>50B</t>
  </si>
  <si>
    <t>Neuverlegung</t>
  </si>
  <si>
    <t>Mitverlegung</t>
  </si>
  <si>
    <t>15A</t>
  </si>
  <si>
    <t>15B</t>
  </si>
  <si>
    <t>Liefern und Versetzen eines Ziehschachts.</t>
  </si>
  <si>
    <t>40D</t>
  </si>
  <si>
    <t>Herstellung Gebäudeanschluss (40D)</t>
  </si>
  <si>
    <t>Für den Gebäudeeintritt inkl. Inhouse-Verlegung werden vom Provider insg. 3000 EUR geschätzt.</t>
  </si>
  <si>
    <t>Der Provider beantragt den Gebäudeeintritt mit 1100 EUR. Zusätzlich wird ein Elektriker beauftragt für die Inhouse-Verkabelung, der für seine Tätigkeiten ein Angebot über 1.200 EUR legt.</t>
  </si>
  <si>
    <t>Grabungslängen (Kat. 10 oder 15)</t>
  </si>
  <si>
    <t>Mit dieser Position können Sie maximal 10 % aller Kosten der Gruppen 10 - 40 als projektbezogene Planungs- und Projektmanagementkosten beantragen. Sie können einmalig 1.650 Euro als projektbezogene Planungs- und Projektmanagementkosten beantragen, wenn die Projektkosten der Gruppen 10 - 40 geringer als 16.500 Euro  sind. Mit dieser Position sind mit diesem Vorhaben verbundene Kosten für Grob- und Feinplanung, Projektmanagement, Bauplanung und Bauaufsicht abgedeckt.</t>
  </si>
  <si>
    <t>Mehrkosten pro lfm:</t>
  </si>
  <si>
    <t>Neuverlegung bzw. Grabung in offener Bauweise bei unbefestigter Oberfläche. 
- Künette 30 x 70 cm, Bodenklasse 3 - 5 nach ÖNORM B2205 „Erdarbeiten-Werkvertragsnorm“
- Grabung mittels Bankettfräse
In dieser Position ist auch das Sandbett für die Leitungsverlegung, Warnbänder, das Hinterfüllen, Verdichten und die Verfuhr inkl. Deponierung des überschüssigen Materials inkludiert. 
Weiters ist die provisorische Wiederherstellung (Planum) inkludiert.</t>
  </si>
  <si>
    <t>Neuverlegung bzw. Grabung in offener Bauweise bei befestigter Oberfläche. 
- Künette 30 x 70 cm, Bodenklasse 3 - 5 nach ÖNORM B2205 „Erdarbeiten-Werkvertragsnorm“
In dieser Position ist auch das Sandbett für die Leitungsverlegung, Warnbänder, das Hinterfüllen, Verdichten und die Verfuhr inkl. Deponierung des überschüssigen Materials inkludiert.
Die provisorische Wiederherstellung (Planum) sowie die abschließende Instandsetzung mittels Asphalt-, Beton-, Natur- oder Betonsteinbelag gem. den Richtlinien und Vorschriften für den Straßenbau (RVS) bzw. Vorgaben des Straßenerhalters oder normativen Verweisen ist in dem EHP inkludiert.</t>
  </si>
  <si>
    <t>Summe Grabungen Kat. 10 und Kat.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</si>
</sst>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quot;€&quot;\ #,##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name val="Calibri"/>
      <family val="2"/>
      <scheme val="minor"/>
    </font>
    <font>
      <b/>
      <sz val="14"/>
      <color theme="1"/>
      <name val="Calibri"/>
      <family val="2"/>
      <scheme val="minor"/>
    </font>
    <font>
      <b/>
      <sz val="20"/>
      <color theme="1"/>
      <name val="Calibri"/>
      <family val="2"/>
      <scheme val="minor"/>
    </font>
    <font>
      <sz val="20"/>
      <color theme="1"/>
      <name val="Calibri"/>
      <family val="2"/>
      <scheme val="minor"/>
    </font>
    <font>
      <sz val="11"/>
      <color theme="0" tint="-0.499984740745262"/>
      <name val="Calibri"/>
      <family val="2"/>
      <scheme val="minor"/>
    </font>
    <font>
      <b/>
      <i/>
      <sz val="11"/>
      <color theme="1"/>
      <name val="Calibri"/>
      <family val="2"/>
      <scheme val="minor"/>
    </font>
    <font>
      <sz val="11"/>
      <color theme="4"/>
      <name val="Calibri"/>
      <family val="2"/>
      <scheme val="minor"/>
    </font>
    <font>
      <b/>
      <u/>
      <sz val="11"/>
      <color theme="4"/>
      <name val="Calibri"/>
      <family val="2"/>
      <scheme val="minor"/>
    </font>
    <font>
      <b/>
      <sz val="12"/>
      <color theme="4"/>
      <name val="Calibri"/>
      <family val="2"/>
      <scheme val="minor"/>
    </font>
    <font>
      <b/>
      <sz val="11"/>
      <color theme="8" tint="-0.249977111117893"/>
      <name val="Calibri"/>
      <family val="2"/>
      <scheme val="minor"/>
    </font>
    <font>
      <b/>
      <u/>
      <sz val="11"/>
      <color theme="1"/>
      <name val="Calibri"/>
      <family val="2"/>
      <scheme val="minor"/>
    </font>
    <font>
      <sz val="11"/>
      <color theme="0"/>
      <name val="Calibri"/>
      <family val="2"/>
      <scheme val="minor"/>
    </font>
    <font>
      <sz val="20"/>
      <color theme="0"/>
      <name val="Calibri"/>
      <family val="2"/>
      <scheme val="minor"/>
    </font>
    <font>
      <b/>
      <sz val="14"/>
      <color rgb="FFFF0000"/>
      <name val="Calibri"/>
      <family val="2"/>
      <scheme val="minor"/>
    </font>
    <font>
      <b/>
      <sz val="14"/>
      <name val="Calibri"/>
      <family val="2"/>
      <scheme val="minor"/>
    </font>
    <font>
      <b/>
      <u/>
      <sz val="9"/>
      <color theme="1"/>
      <name val="Calibri"/>
      <family val="2"/>
      <scheme val="minor"/>
    </font>
    <font>
      <b/>
      <i/>
      <sz val="14"/>
      <color theme="1"/>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8"/>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4"/>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6">
    <xf numFmtId="0" fontId="0" fillId="0" borderId="0" xfId="0"/>
    <xf numFmtId="0" fontId="0" fillId="0" borderId="0" xfId="0" applyAlignment="1">
      <alignment wrapText="1"/>
    </xf>
    <xf numFmtId="0" fontId="0" fillId="0" borderId="0" xfId="0" applyAlignment="1">
      <alignment vertical="center"/>
    </xf>
    <xf numFmtId="0" fontId="3" fillId="0" borderId="0" xfId="0" applyFont="1" applyAlignment="1">
      <alignment vertical="center" wrapText="1"/>
    </xf>
    <xf numFmtId="43" fontId="0" fillId="0" borderId="0" xfId="1" applyFont="1" applyAlignment="1">
      <alignment vertical="center"/>
    </xf>
    <xf numFmtId="0" fontId="0" fillId="0" borderId="0" xfId="0" applyAlignment="1">
      <alignment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43" fontId="2" fillId="3" borderId="1" xfId="1"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vertical="center"/>
    </xf>
    <xf numFmtId="43" fontId="0" fillId="2" borderId="1" xfId="1" applyFont="1" applyFill="1" applyBorder="1" applyAlignment="1">
      <alignment vertical="center"/>
    </xf>
    <xf numFmtId="0" fontId="3" fillId="2" borderId="1" xfId="0"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vertical="center"/>
    </xf>
    <xf numFmtId="43" fontId="0" fillId="5" borderId="1" xfId="1" applyFont="1" applyFill="1" applyBorder="1" applyAlignment="1" applyProtection="1">
      <alignment vertical="center"/>
      <protection locked="0"/>
    </xf>
    <xf numFmtId="43" fontId="0" fillId="5" borderId="1" xfId="1" applyFont="1" applyFill="1" applyBorder="1" applyAlignment="1">
      <alignment vertical="center"/>
    </xf>
    <xf numFmtId="0" fontId="3" fillId="5" borderId="1" xfId="0" applyFont="1" applyFill="1" applyBorder="1" applyAlignment="1">
      <alignment vertical="center" wrapText="1"/>
    </xf>
    <xf numFmtId="0" fontId="2" fillId="8" borderId="1" xfId="0" applyFont="1" applyFill="1" applyBorder="1" applyAlignment="1" applyProtection="1">
      <alignment horizontal="center" vertical="center"/>
      <protection locked="0"/>
    </xf>
    <xf numFmtId="0" fontId="0" fillId="0" borderId="5" xfId="0" applyBorder="1"/>
    <xf numFmtId="0" fontId="0" fillId="0" borderId="6" xfId="0" applyBorder="1"/>
    <xf numFmtId="0" fontId="0" fillId="0" borderId="5" xfId="0" applyBorder="1" applyAlignment="1">
      <alignment vertical="center"/>
    </xf>
    <xf numFmtId="0" fontId="0" fillId="0" borderId="0" xfId="0" applyBorder="1" applyAlignment="1">
      <alignment vertical="center"/>
    </xf>
    <xf numFmtId="0" fontId="0" fillId="0" borderId="7" xfId="0" applyBorder="1"/>
    <xf numFmtId="0" fontId="0" fillId="0" borderId="8" xfId="0" applyBorder="1"/>
    <xf numFmtId="0" fontId="0" fillId="0" borderId="9" xfId="0" applyBorder="1"/>
    <xf numFmtId="0" fontId="0" fillId="0" borderId="11" xfId="0" applyBorder="1"/>
    <xf numFmtId="164" fontId="0" fillId="0" borderId="0" xfId="0" applyNumberFormat="1" applyBorder="1"/>
    <xf numFmtId="164" fontId="0" fillId="0" borderId="11" xfId="0" applyNumberFormat="1" applyBorder="1"/>
    <xf numFmtId="164" fontId="0" fillId="0" borderId="0" xfId="1" applyNumberFormat="1" applyFont="1" applyBorder="1"/>
    <xf numFmtId="164" fontId="0" fillId="0" borderId="11" xfId="1" applyNumberFormat="1" applyFont="1" applyBorder="1"/>
    <xf numFmtId="164" fontId="2" fillId="0" borderId="0" xfId="1" applyNumberFormat="1" applyFont="1" applyBorder="1"/>
    <xf numFmtId="0" fontId="8" fillId="0" borderId="6" xfId="0" applyFont="1" applyBorder="1" applyAlignment="1">
      <alignment wrapText="1"/>
    </xf>
    <xf numFmtId="0" fontId="2" fillId="0" borderId="10" xfId="0" applyFont="1" applyBorder="1"/>
    <xf numFmtId="0" fontId="2" fillId="0" borderId="8" xfId="0" applyFont="1" applyBorder="1"/>
    <xf numFmtId="164" fontId="2" fillId="0" borderId="8" xfId="1" applyNumberFormat="1" applyFont="1" applyBorder="1"/>
    <xf numFmtId="164" fontId="0" fillId="0" borderId="11" xfId="0" applyNumberFormat="1" applyBorder="1" applyAlignment="1">
      <alignment vertical="center"/>
    </xf>
    <xf numFmtId="164" fontId="0" fillId="0" borderId="11" xfId="1" applyNumberFormat="1" applyFont="1" applyBorder="1" applyAlignment="1">
      <alignment vertical="center"/>
    </xf>
    <xf numFmtId="0" fontId="0" fillId="0" borderId="2" xfId="0" applyBorder="1" applyAlignment="1">
      <alignment vertical="center"/>
    </xf>
    <xf numFmtId="0" fontId="0" fillId="0" borderId="0" xfId="0" applyBorder="1" applyAlignment="1">
      <alignment vertical="center" wrapText="1"/>
    </xf>
    <xf numFmtId="164" fontId="0" fillId="0" borderId="6" xfId="1" applyNumberFormat="1" applyFont="1" applyBorder="1" applyAlignment="1">
      <alignment vertical="center"/>
    </xf>
    <xf numFmtId="164" fontId="0" fillId="0" borderId="12" xfId="1" applyNumberFormat="1" applyFont="1" applyBorder="1"/>
    <xf numFmtId="164" fontId="2" fillId="0" borderId="9" xfId="1" applyNumberFormat="1" applyFont="1" applyBorder="1"/>
    <xf numFmtId="0" fontId="0" fillId="0" borderId="0" xfId="0" applyBorder="1" applyAlignment="1">
      <alignment horizontal="left" vertical="center" wrapText="1"/>
    </xf>
    <xf numFmtId="164" fontId="0" fillId="0" borderId="12" xfId="0" applyNumberFormat="1" applyBorder="1"/>
    <xf numFmtId="164" fontId="2" fillId="0" borderId="9" xfId="0" applyNumberFormat="1" applyFont="1" applyBorder="1"/>
    <xf numFmtId="164" fontId="0" fillId="0" borderId="6" xfId="0" applyNumberFormat="1" applyBorder="1" applyAlignment="1">
      <alignment vertical="center"/>
    </xf>
    <xf numFmtId="0" fontId="0" fillId="0" borderId="2" xfId="0" applyBorder="1" applyAlignment="1"/>
    <xf numFmtId="0" fontId="2" fillId="4" borderId="1" xfId="0" applyFont="1" applyFill="1" applyBorder="1" applyAlignment="1">
      <alignment horizontal="center" vertical="center"/>
    </xf>
    <xf numFmtId="0" fontId="2" fillId="6" borderId="1" xfId="0" applyFont="1" applyFill="1" applyBorder="1" applyAlignment="1">
      <alignment horizontal="center" vertical="center"/>
    </xf>
    <xf numFmtId="0" fontId="0" fillId="5" borderId="1" xfId="0" applyFont="1" applyFill="1" applyBorder="1" applyAlignment="1">
      <alignment vertical="center" wrapText="1"/>
    </xf>
    <xf numFmtId="0" fontId="0" fillId="5" borderId="1" xfId="0" applyFont="1" applyFill="1" applyBorder="1" applyAlignment="1">
      <alignment vertical="center"/>
    </xf>
    <xf numFmtId="0" fontId="0" fillId="0" borderId="0" xfId="0" applyFont="1"/>
    <xf numFmtId="0" fontId="0" fillId="2" borderId="1" xfId="0" applyFont="1" applyFill="1" applyBorder="1" applyAlignment="1">
      <alignment vertical="center" wrapText="1"/>
    </xf>
    <xf numFmtId="0" fontId="0" fillId="2" borderId="1" xfId="0" applyFont="1" applyFill="1" applyBorder="1" applyAlignment="1">
      <alignment vertical="center"/>
    </xf>
    <xf numFmtId="0" fontId="0" fillId="0" borderId="0" xfId="0" applyFont="1" applyAlignment="1">
      <alignment vertical="center"/>
    </xf>
    <xf numFmtId="0" fontId="6" fillId="6" borderId="1" xfId="0" applyFont="1" applyFill="1" applyBorder="1"/>
    <xf numFmtId="0" fontId="7" fillId="0" borderId="0" xfId="0" applyFont="1"/>
    <xf numFmtId="0" fontId="6" fillId="4" borderId="1" xfId="0" applyFont="1" applyFill="1" applyBorder="1"/>
    <xf numFmtId="0" fontId="6" fillId="8" borderId="1" xfId="0" applyFont="1" applyFill="1" applyBorder="1" applyAlignment="1">
      <alignment horizontal="center" vertical="center"/>
    </xf>
    <xf numFmtId="43" fontId="0" fillId="9" borderId="1" xfId="1" applyFont="1" applyFill="1" applyBorder="1" applyAlignment="1" applyProtection="1">
      <alignment vertical="center"/>
      <protection locked="0"/>
    </xf>
    <xf numFmtId="0" fontId="3" fillId="7"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4" fillId="7" borderId="1" xfId="0" applyFont="1" applyFill="1" applyBorder="1" applyAlignment="1" applyProtection="1">
      <alignment vertical="center" wrapText="1"/>
    </xf>
    <xf numFmtId="0" fontId="4" fillId="7" borderId="1" xfId="0" applyFont="1" applyFill="1" applyBorder="1" applyAlignment="1" applyProtection="1">
      <alignment vertical="center"/>
    </xf>
    <xf numFmtId="43" fontId="4" fillId="7" borderId="1" xfId="1" applyFont="1" applyFill="1" applyBorder="1" applyAlignment="1" applyProtection="1">
      <alignment vertical="center"/>
    </xf>
    <xf numFmtId="0" fontId="4" fillId="7" borderId="1" xfId="0" applyFont="1" applyFill="1" applyBorder="1" applyAlignment="1" applyProtection="1">
      <alignment wrapText="1"/>
    </xf>
    <xf numFmtId="0" fontId="7" fillId="3" borderId="0" xfId="0" applyFont="1" applyFill="1" applyProtection="1"/>
    <xf numFmtId="0" fontId="7" fillId="3" borderId="0" xfId="0" applyFont="1" applyFill="1" applyAlignment="1" applyProtection="1">
      <alignment vertical="center" wrapText="1"/>
    </xf>
    <xf numFmtId="0" fontId="7" fillId="3" borderId="0" xfId="0" applyFont="1" applyFill="1" applyAlignment="1" applyProtection="1">
      <alignment vertical="center"/>
    </xf>
    <xf numFmtId="43" fontId="7" fillId="3" borderId="0" xfId="1" applyFont="1" applyFill="1" applyAlignment="1" applyProtection="1">
      <alignment vertical="center"/>
    </xf>
    <xf numFmtId="0" fontId="7" fillId="3" borderId="0" xfId="0" applyFont="1" applyFill="1" applyAlignment="1" applyProtection="1">
      <alignment wrapText="1"/>
    </xf>
    <xf numFmtId="0" fontId="0" fillId="9" borderId="1" xfId="0" applyFill="1" applyBorder="1" applyAlignment="1" applyProtection="1">
      <alignment vertical="center" wrapText="1"/>
      <protection locked="0"/>
    </xf>
    <xf numFmtId="0" fontId="0" fillId="9" borderId="1" xfId="0" applyFill="1" applyBorder="1" applyAlignment="1" applyProtection="1">
      <alignment wrapText="1"/>
      <protection locked="0"/>
    </xf>
    <xf numFmtId="0" fontId="7" fillId="10" borderId="0" xfId="0" applyFont="1" applyFill="1"/>
    <xf numFmtId="0" fontId="7" fillId="10" borderId="0" xfId="0" applyFont="1" applyFill="1" applyAlignment="1">
      <alignment vertical="center" wrapText="1"/>
    </xf>
    <xf numFmtId="0" fontId="7" fillId="10" borderId="0" xfId="0" applyFont="1" applyFill="1" applyAlignment="1">
      <alignment vertical="center"/>
    </xf>
    <xf numFmtId="43" fontId="7" fillId="10" borderId="0" xfId="1" applyFont="1" applyFill="1" applyAlignment="1">
      <alignment vertical="center"/>
    </xf>
    <xf numFmtId="0" fontId="7" fillId="10" borderId="0" xfId="0" applyFont="1" applyFill="1" applyAlignment="1">
      <alignment wrapText="1"/>
    </xf>
    <xf numFmtId="0" fontId="7" fillId="4" borderId="1" xfId="0" applyFont="1" applyFill="1" applyBorder="1" applyAlignment="1">
      <alignment horizontal="center" vertical="center"/>
    </xf>
    <xf numFmtId="0" fontId="16" fillId="12" borderId="0" xfId="0" applyFont="1" applyFill="1" applyProtection="1"/>
    <xf numFmtId="0" fontId="16" fillId="12" borderId="0" xfId="0" applyFont="1" applyFill="1" applyAlignment="1" applyProtection="1">
      <alignment vertical="center" wrapText="1"/>
    </xf>
    <xf numFmtId="0" fontId="16" fillId="12" borderId="0" xfId="0" applyFont="1" applyFill="1" applyAlignment="1" applyProtection="1">
      <alignment vertical="center"/>
    </xf>
    <xf numFmtId="43" fontId="16" fillId="12" borderId="0" xfId="1" applyFont="1" applyFill="1" applyAlignment="1" applyProtection="1">
      <alignment vertical="center"/>
    </xf>
    <xf numFmtId="164" fontId="16" fillId="12" borderId="0" xfId="1" applyNumberFormat="1" applyFont="1" applyFill="1" applyAlignment="1" applyProtection="1">
      <alignment vertical="center"/>
    </xf>
    <xf numFmtId="0" fontId="15" fillId="12" borderId="0" xfId="0" applyFont="1" applyFill="1"/>
    <xf numFmtId="0" fontId="15" fillId="12" borderId="0" xfId="0" applyFont="1" applyFill="1" applyAlignment="1">
      <alignment vertical="center" wrapText="1"/>
    </xf>
    <xf numFmtId="0" fontId="15" fillId="12" borderId="0" xfId="0" applyFont="1" applyFill="1" applyAlignment="1">
      <alignment vertical="center"/>
    </xf>
    <xf numFmtId="43" fontId="15" fillId="12" borderId="0" xfId="1" applyFont="1" applyFill="1" applyAlignment="1">
      <alignment vertical="center"/>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protection locked="0"/>
    </xf>
    <xf numFmtId="43" fontId="4" fillId="0" borderId="1" xfId="1" applyFont="1" applyFill="1" applyBorder="1" applyAlignment="1" applyProtection="1">
      <alignment vertical="center"/>
      <protection locked="0"/>
    </xf>
    <xf numFmtId="0" fontId="3" fillId="0" borderId="1" xfId="0" applyFont="1" applyFill="1" applyBorder="1" applyAlignment="1" applyProtection="1">
      <alignment vertical="center" wrapText="1"/>
    </xf>
    <xf numFmtId="0" fontId="4" fillId="0" borderId="1" xfId="0" applyFont="1" applyFill="1" applyBorder="1" applyAlignment="1" applyProtection="1">
      <alignment wrapText="1"/>
      <protection locked="0"/>
    </xf>
    <xf numFmtId="164" fontId="5" fillId="2" borderId="1" xfId="1" applyNumberFormat="1" applyFont="1" applyFill="1" applyBorder="1" applyAlignment="1" applyProtection="1">
      <alignment vertical="center"/>
      <protection hidden="1"/>
    </xf>
    <xf numFmtId="164" fontId="0" fillId="2" borderId="1" xfId="1" applyNumberFormat="1" applyFont="1" applyFill="1" applyBorder="1" applyAlignment="1" applyProtection="1">
      <alignment vertical="center"/>
      <protection hidden="1"/>
    </xf>
    <xf numFmtId="164" fontId="0" fillId="5" borderId="1" xfId="1" applyNumberFormat="1" applyFont="1" applyFill="1" applyBorder="1" applyAlignment="1" applyProtection="1">
      <alignment vertical="center"/>
      <protection hidden="1"/>
    </xf>
    <xf numFmtId="164" fontId="5" fillId="5" borderId="1" xfId="1" applyNumberFormat="1" applyFont="1" applyFill="1" applyBorder="1" applyAlignment="1" applyProtection="1">
      <alignment vertical="center"/>
      <protection hidden="1"/>
    </xf>
    <xf numFmtId="0" fontId="17" fillId="5" borderId="1" xfId="0" applyFont="1" applyFill="1" applyBorder="1" applyAlignment="1" applyProtection="1">
      <alignment vertical="center" wrapText="1"/>
      <protection hidden="1"/>
    </xf>
    <xf numFmtId="164" fontId="4" fillId="7" borderId="1" xfId="1" applyNumberFormat="1" applyFont="1" applyFill="1" applyBorder="1" applyAlignment="1" applyProtection="1">
      <alignment vertical="center"/>
      <protection hidden="1"/>
    </xf>
    <xf numFmtId="164" fontId="18" fillId="7" borderId="1" xfId="1" applyNumberFormat="1" applyFont="1" applyFill="1" applyBorder="1" applyAlignment="1" applyProtection="1">
      <alignment vertical="center"/>
      <protection hidden="1"/>
    </xf>
    <xf numFmtId="164" fontId="7" fillId="3" borderId="0" xfId="1" applyNumberFormat="1" applyFont="1" applyFill="1" applyAlignment="1" applyProtection="1">
      <alignment vertical="center"/>
      <protection hidden="1"/>
    </xf>
    <xf numFmtId="164" fontId="7" fillId="10" borderId="0" xfId="1" applyNumberFormat="1" applyFont="1" applyFill="1" applyAlignment="1" applyProtection="1">
      <alignment vertical="center"/>
      <protection hidden="1"/>
    </xf>
    <xf numFmtId="164" fontId="16" fillId="12" borderId="0" xfId="1" applyNumberFormat="1" applyFont="1" applyFill="1" applyAlignment="1" applyProtection="1">
      <alignment vertical="center"/>
      <protection hidden="1"/>
    </xf>
    <xf numFmtId="0" fontId="6" fillId="13" borderId="1" xfId="0" applyFont="1" applyFill="1" applyBorder="1"/>
    <xf numFmtId="0" fontId="2" fillId="13" borderId="1" xfId="0" applyFont="1" applyFill="1" applyBorder="1" applyAlignment="1">
      <alignment horizontal="center" vertical="center"/>
    </xf>
    <xf numFmtId="0" fontId="0" fillId="11" borderId="1" xfId="0" applyFill="1" applyBorder="1" applyAlignment="1">
      <alignment vertical="center" wrapText="1"/>
    </xf>
    <xf numFmtId="0" fontId="0" fillId="11" borderId="1" xfId="0" applyFill="1" applyBorder="1" applyAlignment="1">
      <alignment vertical="center"/>
    </xf>
    <xf numFmtId="0" fontId="0" fillId="11" borderId="1" xfId="0" applyFont="1" applyFill="1" applyBorder="1" applyAlignment="1">
      <alignment vertical="center" wrapText="1"/>
    </xf>
    <xf numFmtId="0" fontId="0" fillId="11" borderId="1" xfId="0" applyFont="1" applyFill="1" applyBorder="1" applyAlignment="1">
      <alignment vertical="center"/>
    </xf>
    <xf numFmtId="43" fontId="0" fillId="11" borderId="1" xfId="1" applyFont="1" applyFill="1" applyBorder="1" applyAlignment="1">
      <alignment vertical="center"/>
    </xf>
    <xf numFmtId="164" fontId="0" fillId="11" borderId="1" xfId="1" applyNumberFormat="1" applyFont="1" applyFill="1" applyBorder="1" applyAlignment="1" applyProtection="1">
      <alignment vertical="center"/>
      <protection hidden="1"/>
    </xf>
    <xf numFmtId="0" fontId="3" fillId="11" borderId="1" xfId="0" applyFont="1" applyFill="1" applyBorder="1" applyAlignment="1">
      <alignment vertical="center" wrapText="1"/>
    </xf>
    <xf numFmtId="164" fontId="5" fillId="11" borderId="1" xfId="1" applyNumberFormat="1" applyFont="1" applyFill="1" applyBorder="1" applyAlignment="1" applyProtection="1">
      <alignment vertical="center"/>
      <protection hidden="1"/>
    </xf>
    <xf numFmtId="43" fontId="0" fillId="2" borderId="1" xfId="1" applyFont="1" applyFill="1" applyBorder="1" applyAlignment="1" applyProtection="1">
      <alignment vertical="center"/>
    </xf>
    <xf numFmtId="0" fontId="0" fillId="2" borderId="1" xfId="0" applyFont="1" applyFill="1" applyBorder="1" applyAlignment="1" applyProtection="1">
      <alignment wrapText="1"/>
    </xf>
    <xf numFmtId="0" fontId="0" fillId="5" borderId="1" xfId="0" applyFont="1" applyFill="1" applyBorder="1" applyAlignment="1" applyProtection="1">
      <alignment wrapText="1"/>
    </xf>
    <xf numFmtId="0" fontId="0" fillId="2" borderId="1" xfId="0" applyFont="1" applyFill="1" applyBorder="1" applyAlignment="1" applyProtection="1">
      <alignment vertical="center" wrapText="1"/>
    </xf>
    <xf numFmtId="43" fontId="0" fillId="5" borderId="1" xfId="1" applyFont="1" applyFill="1" applyBorder="1" applyAlignment="1" applyProtection="1">
      <alignment vertical="center"/>
    </xf>
    <xf numFmtId="0" fontId="20" fillId="11" borderId="1" xfId="0" applyFont="1" applyFill="1" applyBorder="1" applyAlignment="1">
      <alignment horizontal="right" vertical="center" wrapText="1"/>
    </xf>
    <xf numFmtId="43" fontId="2" fillId="2" borderId="1" xfId="1" applyFont="1" applyFill="1" applyBorder="1" applyAlignment="1" applyProtection="1">
      <alignment vertical="center"/>
      <protection hidden="1"/>
    </xf>
    <xf numFmtId="43" fontId="2" fillId="11" borderId="1" xfId="1" applyFont="1" applyFill="1" applyBorder="1" applyAlignment="1" applyProtection="1">
      <alignment vertical="center"/>
      <protection hidden="1"/>
    </xf>
    <xf numFmtId="43" fontId="20" fillId="11" borderId="1" xfId="0" applyNumberFormat="1" applyFont="1" applyFill="1" applyBorder="1" applyAlignment="1" applyProtection="1">
      <alignment horizontal="left" vertical="center" wrapText="1"/>
      <protection hidden="1"/>
    </xf>
    <xf numFmtId="0" fontId="5" fillId="4" borderId="0" xfId="0" applyFont="1" applyFill="1" applyAlignment="1">
      <alignment horizontal="center"/>
    </xf>
    <xf numFmtId="0" fontId="0" fillId="0" borderId="0" xfId="0" applyAlignment="1">
      <alignment horizontal="center" vertical="center" wrapText="1"/>
    </xf>
    <xf numFmtId="0" fontId="9" fillId="0" borderId="3" xfId="0" applyFont="1" applyBorder="1" applyAlignment="1">
      <alignment horizontal="right"/>
    </xf>
    <xf numFmtId="0" fontId="9" fillId="0" borderId="4" xfId="0" applyFont="1" applyBorder="1" applyAlignment="1">
      <alignment horizontal="right"/>
    </xf>
    <xf numFmtId="0" fontId="5" fillId="8" borderId="0" xfId="0" applyFont="1" applyFill="1" applyAlignment="1">
      <alignment horizontal="center"/>
    </xf>
    <xf numFmtId="0" fontId="0" fillId="0" borderId="8" xfId="0" applyBorder="1" applyAlignment="1">
      <alignment horizontal="center" vertical="center" wrapText="1"/>
    </xf>
    <xf numFmtId="0" fontId="10" fillId="0" borderId="8" xfId="0" applyFont="1" applyBorder="1" applyAlignment="1">
      <alignment horizontal="center"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0" fontId="9" fillId="0" borderId="3" xfId="0" applyFont="1" applyBorder="1" applyAlignment="1">
      <alignment horizontal="right" wrapText="1"/>
    </xf>
    <xf numFmtId="0" fontId="9" fillId="0" borderId="4" xfId="0" applyFont="1" applyBorder="1" applyAlignment="1">
      <alignment horizontal="right" wrapText="1"/>
    </xf>
    <xf numFmtId="0" fontId="10" fillId="9" borderId="0" xfId="0" applyFont="1" applyFill="1" applyAlignment="1">
      <alignment horizontal="center" vertical="center" wrapText="1"/>
    </xf>
    <xf numFmtId="0" fontId="12" fillId="11" borderId="2" xfId="0" applyFont="1" applyFill="1" applyBorder="1" applyAlignment="1">
      <alignment horizontal="center"/>
    </xf>
    <xf numFmtId="0" fontId="12" fillId="11" borderId="3" xfId="0" applyFont="1" applyFill="1" applyBorder="1" applyAlignment="1">
      <alignment horizontal="center"/>
    </xf>
    <xf numFmtId="0" fontId="12" fillId="11" borderId="4" xfId="0" applyFont="1" applyFill="1" applyBorder="1" applyAlignment="1">
      <alignment horizontal="center"/>
    </xf>
    <xf numFmtId="0" fontId="12" fillId="11" borderId="7" xfId="0" applyFont="1" applyFill="1" applyBorder="1" applyAlignment="1">
      <alignment horizontal="center" vertical="center"/>
    </xf>
    <xf numFmtId="0" fontId="12" fillId="11" borderId="8" xfId="0" applyFont="1" applyFill="1" applyBorder="1" applyAlignment="1">
      <alignment horizontal="center" vertical="center"/>
    </xf>
    <xf numFmtId="0" fontId="12" fillId="11" borderId="9" xfId="0" applyFont="1" applyFill="1" applyBorder="1" applyAlignment="1">
      <alignment horizontal="center" vertical="center"/>
    </xf>
    <xf numFmtId="0" fontId="13" fillId="11" borderId="2" xfId="0" applyFont="1" applyFill="1" applyBorder="1" applyAlignment="1">
      <alignment horizontal="center"/>
    </xf>
    <xf numFmtId="0" fontId="13" fillId="11" borderId="3" xfId="0" applyFont="1" applyFill="1" applyBorder="1" applyAlignment="1">
      <alignment horizontal="center"/>
    </xf>
    <xf numFmtId="0" fontId="13" fillId="11" borderId="4" xfId="0" applyFont="1" applyFill="1" applyBorder="1" applyAlignment="1">
      <alignment horizontal="center"/>
    </xf>
    <xf numFmtId="0" fontId="0" fillId="11" borderId="5" xfId="0" applyFill="1" applyBorder="1" applyAlignment="1">
      <alignment horizontal="left"/>
    </xf>
    <xf numFmtId="0" fontId="0" fillId="11" borderId="0" xfId="0" applyFill="1" applyBorder="1" applyAlignment="1">
      <alignment horizontal="left"/>
    </xf>
    <xf numFmtId="0" fontId="0" fillId="11" borderId="6" xfId="0" applyFill="1" applyBorder="1" applyAlignment="1">
      <alignment horizontal="left"/>
    </xf>
    <xf numFmtId="0" fontId="0" fillId="11" borderId="7" xfId="0" applyFill="1" applyBorder="1" applyAlignment="1">
      <alignment horizontal="left" vertical="center"/>
    </xf>
    <xf numFmtId="0" fontId="0" fillId="11" borderId="8" xfId="0" applyFill="1" applyBorder="1" applyAlignment="1">
      <alignment horizontal="left" vertical="center"/>
    </xf>
    <xf numFmtId="0" fontId="0" fillId="11" borderId="9" xfId="0" applyFill="1" applyBorder="1" applyAlignment="1">
      <alignment horizontal="left"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15" xfId="0" applyFont="1" applyFill="1" applyBorder="1" applyAlignment="1">
      <alignment horizontal="center" vertical="center"/>
    </xf>
    <xf numFmtId="0" fontId="7" fillId="6" borderId="1" xfId="0" applyFont="1" applyFill="1" applyBorder="1" applyAlignment="1">
      <alignment horizontal="center" vertical="center"/>
    </xf>
    <xf numFmtId="0" fontId="7" fillId="4" borderId="1" xfId="0" applyFont="1" applyFill="1" applyBorder="1" applyAlignment="1">
      <alignment horizontal="center" vertical="center"/>
    </xf>
    <xf numFmtId="43" fontId="15" fillId="12" borderId="0" xfId="1" applyFont="1" applyFill="1" applyAlignment="1">
      <alignment horizontal="center" vertical="center"/>
    </xf>
    <xf numFmtId="0" fontId="6" fillId="8"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8" xfId="0" applyFont="1" applyFill="1" applyBorder="1" applyAlignment="1">
      <alignment horizontal="center" vertical="center" wrapText="1"/>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FFG_Farbpalette">
      <a:dk1>
        <a:srgbClr val="000000"/>
      </a:dk1>
      <a:lt1>
        <a:srgbClr val="FFFFFF"/>
      </a:lt1>
      <a:dk2>
        <a:srgbClr val="000000"/>
      </a:dk2>
      <a:lt2>
        <a:srgbClr val="FFFFFF"/>
      </a:lt2>
      <a:accent1>
        <a:srgbClr val="E3032E"/>
      </a:accent1>
      <a:accent2>
        <a:srgbClr val="458CC3"/>
      </a:accent2>
      <a:accent3>
        <a:srgbClr val="3BA88E"/>
      </a:accent3>
      <a:accent4>
        <a:srgbClr val="A1819B"/>
      </a:accent4>
      <a:accent5>
        <a:srgbClr val="F28B4E"/>
      </a:accent5>
      <a:accent6>
        <a:srgbClr val="F7D355"/>
      </a:accent6>
      <a:hlink>
        <a:srgbClr val="E3032E"/>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4"/>
  </sheetPr>
  <dimension ref="A1:M27"/>
  <sheetViews>
    <sheetView workbookViewId="0">
      <selection activeCell="E17" sqref="E17"/>
    </sheetView>
  </sheetViews>
  <sheetFormatPr baseColWidth="10" defaultRowHeight="14.5" x14ac:dyDescent="0.35"/>
  <cols>
    <col min="1" max="1" width="37.54296875" customWidth="1"/>
    <col min="3" max="3" width="35.7265625" customWidth="1"/>
    <col min="4" max="4" width="45.26953125" customWidth="1"/>
    <col min="13" max="13" width="25.81640625" customWidth="1"/>
  </cols>
  <sheetData>
    <row r="1" spans="1:13" ht="18.5" x14ac:dyDescent="0.45">
      <c r="A1" s="128" t="s">
        <v>46</v>
      </c>
      <c r="B1" s="128"/>
      <c r="C1" s="128"/>
      <c r="D1" s="128"/>
      <c r="F1" s="124" t="s">
        <v>138</v>
      </c>
      <c r="G1" s="124"/>
      <c r="H1" s="124"/>
      <c r="I1" s="124"/>
      <c r="J1" s="124"/>
      <c r="K1" s="124"/>
      <c r="L1" s="124"/>
      <c r="M1" s="124"/>
    </row>
    <row r="2" spans="1:13" ht="32.25" customHeight="1" x14ac:dyDescent="0.35">
      <c r="A2" s="135" t="s">
        <v>81</v>
      </c>
      <c r="B2" s="135"/>
      <c r="C2" s="135"/>
      <c r="D2" s="135"/>
      <c r="F2" s="125" t="s">
        <v>80</v>
      </c>
      <c r="G2" s="125"/>
      <c r="H2" s="125"/>
      <c r="I2" s="125"/>
      <c r="J2" s="125"/>
      <c r="K2" s="125"/>
      <c r="L2" s="125"/>
      <c r="M2" s="125"/>
    </row>
    <row r="3" spans="1:13" ht="106.5" customHeight="1" x14ac:dyDescent="0.35">
      <c r="A3" s="135"/>
      <c r="B3" s="135"/>
      <c r="C3" s="135"/>
      <c r="D3" s="135"/>
      <c r="F3" s="125" t="s">
        <v>125</v>
      </c>
      <c r="G3" s="125"/>
      <c r="H3" s="125"/>
      <c r="I3" s="125"/>
      <c r="J3" s="125"/>
      <c r="K3" s="125"/>
      <c r="L3" s="125"/>
      <c r="M3" s="125"/>
    </row>
    <row r="4" spans="1:13" ht="18.5" x14ac:dyDescent="0.45">
      <c r="A4" s="128" t="s">
        <v>58</v>
      </c>
      <c r="B4" s="128"/>
      <c r="C4" s="128"/>
      <c r="D4" s="128"/>
      <c r="F4" s="125"/>
      <c r="G4" s="125"/>
      <c r="H4" s="125"/>
      <c r="I4" s="125"/>
      <c r="J4" s="125"/>
      <c r="K4" s="125"/>
      <c r="L4" s="125"/>
      <c r="M4" s="125"/>
    </row>
    <row r="5" spans="1:13" ht="36" customHeight="1" thickBot="1" x14ac:dyDescent="0.4">
      <c r="A5" s="129" t="s">
        <v>59</v>
      </c>
      <c r="B5" s="129"/>
      <c r="C5" s="129"/>
      <c r="D5" s="129"/>
    </row>
    <row r="6" spans="1:13" ht="39.75" customHeight="1" x14ac:dyDescent="0.35">
      <c r="A6" s="39" t="s">
        <v>62</v>
      </c>
      <c r="B6" s="131" t="s">
        <v>136</v>
      </c>
      <c r="C6" s="131"/>
      <c r="D6" s="132"/>
      <c r="F6" s="136" t="s">
        <v>82</v>
      </c>
      <c r="G6" s="137"/>
      <c r="H6" s="137"/>
      <c r="I6" s="137"/>
      <c r="J6" s="137"/>
      <c r="K6" s="137"/>
      <c r="L6" s="137"/>
      <c r="M6" s="138"/>
    </row>
    <row r="7" spans="1:13" ht="16" thickBot="1" x14ac:dyDescent="0.4">
      <c r="A7" s="22" t="s">
        <v>69</v>
      </c>
      <c r="B7" s="23">
        <v>1</v>
      </c>
      <c r="C7" s="40" t="s">
        <v>135</v>
      </c>
      <c r="D7" s="41">
        <v>1100</v>
      </c>
      <c r="F7" s="139" t="s">
        <v>83</v>
      </c>
      <c r="G7" s="140"/>
      <c r="H7" s="140"/>
      <c r="I7" s="140"/>
      <c r="J7" s="140"/>
      <c r="K7" s="140"/>
      <c r="L7" s="140"/>
      <c r="M7" s="141"/>
    </row>
    <row r="8" spans="1:13" x14ac:dyDescent="0.35">
      <c r="A8" s="20" t="s">
        <v>70</v>
      </c>
      <c r="B8" s="27">
        <v>1</v>
      </c>
      <c r="C8" s="27" t="s">
        <v>71</v>
      </c>
      <c r="D8" s="42">
        <v>1900</v>
      </c>
      <c r="F8" s="142" t="s">
        <v>84</v>
      </c>
      <c r="G8" s="143"/>
      <c r="H8" s="143"/>
      <c r="I8" s="143"/>
      <c r="J8" s="143"/>
      <c r="K8" s="143"/>
      <c r="L8" s="143"/>
      <c r="M8" s="144"/>
    </row>
    <row r="9" spans="1:13" ht="15" thickBot="1" x14ac:dyDescent="0.4">
      <c r="A9" s="24"/>
      <c r="B9" s="25"/>
      <c r="C9" s="25"/>
      <c r="D9" s="43">
        <f>SUM(D7:D8)</f>
        <v>3000</v>
      </c>
      <c r="F9" s="145" t="s">
        <v>85</v>
      </c>
      <c r="G9" s="146"/>
      <c r="H9" s="146"/>
      <c r="I9" s="146"/>
      <c r="J9" s="146"/>
      <c r="K9" s="146"/>
      <c r="L9" s="146"/>
      <c r="M9" s="147"/>
    </row>
    <row r="10" spans="1:13" ht="15" thickBot="1" x14ac:dyDescent="0.4">
      <c r="F10" s="145" t="s">
        <v>87</v>
      </c>
      <c r="G10" s="146"/>
      <c r="H10" s="146"/>
      <c r="I10" s="146"/>
      <c r="J10" s="146"/>
      <c r="K10" s="146"/>
      <c r="L10" s="146"/>
      <c r="M10" s="147"/>
    </row>
    <row r="11" spans="1:13" ht="48" customHeight="1" thickBot="1" x14ac:dyDescent="0.4">
      <c r="A11" s="39" t="s">
        <v>62</v>
      </c>
      <c r="B11" s="133" t="s">
        <v>137</v>
      </c>
      <c r="C11" s="133"/>
      <c r="D11" s="134"/>
      <c r="F11" s="148" t="s">
        <v>86</v>
      </c>
      <c r="G11" s="149"/>
      <c r="H11" s="149"/>
      <c r="I11" s="149"/>
      <c r="J11" s="149"/>
      <c r="K11" s="149"/>
      <c r="L11" s="149"/>
      <c r="M11" s="150"/>
    </row>
    <row r="12" spans="1:13" x14ac:dyDescent="0.35">
      <c r="A12" s="22" t="s">
        <v>69</v>
      </c>
      <c r="B12" s="23">
        <v>1</v>
      </c>
      <c r="C12" s="44" t="s">
        <v>135</v>
      </c>
      <c r="D12" s="47">
        <v>1100</v>
      </c>
    </row>
    <row r="13" spans="1:13" x14ac:dyDescent="0.35">
      <c r="A13" s="20" t="s">
        <v>72</v>
      </c>
      <c r="B13" s="27">
        <v>1</v>
      </c>
      <c r="C13" s="27" t="s">
        <v>73</v>
      </c>
      <c r="D13" s="45">
        <v>1200</v>
      </c>
    </row>
    <row r="14" spans="1:13" ht="15" thickBot="1" x14ac:dyDescent="0.4">
      <c r="A14" s="24"/>
      <c r="B14" s="25"/>
      <c r="C14" s="25"/>
      <c r="D14" s="46">
        <f>SUM(D12:D13)</f>
        <v>2300</v>
      </c>
    </row>
    <row r="18" spans="1:4" ht="18.5" x14ac:dyDescent="0.45">
      <c r="A18" s="128" t="s">
        <v>60</v>
      </c>
      <c r="B18" s="128"/>
      <c r="C18" s="128"/>
      <c r="D18" s="128"/>
    </row>
    <row r="19" spans="1:4" ht="36.75" customHeight="1" x14ac:dyDescent="0.35">
      <c r="A19" s="125" t="s">
        <v>68</v>
      </c>
      <c r="B19" s="125"/>
      <c r="C19" s="125"/>
      <c r="D19" s="125"/>
    </row>
    <row r="20" spans="1:4" ht="23.25" customHeight="1" x14ac:dyDescent="0.35">
      <c r="A20" s="125" t="s">
        <v>61</v>
      </c>
      <c r="B20" s="125"/>
      <c r="C20" s="125"/>
      <c r="D20" s="125"/>
    </row>
    <row r="21" spans="1:4" ht="37.5" customHeight="1" thickBot="1" x14ac:dyDescent="0.4">
      <c r="A21" s="130" t="s">
        <v>75</v>
      </c>
      <c r="B21" s="130"/>
      <c r="C21" s="130"/>
      <c r="D21" s="130"/>
    </row>
    <row r="22" spans="1:4" x14ac:dyDescent="0.35">
      <c r="A22" s="48" t="s">
        <v>62</v>
      </c>
      <c r="B22" s="126" t="s">
        <v>74</v>
      </c>
      <c r="C22" s="126"/>
      <c r="D22" s="127"/>
    </row>
    <row r="23" spans="1:4" x14ac:dyDescent="0.35">
      <c r="A23" s="20" t="s">
        <v>63</v>
      </c>
      <c r="B23" s="28">
        <v>132</v>
      </c>
      <c r="C23" s="30">
        <f>B23*100</f>
        <v>13200</v>
      </c>
      <c r="D23" s="21"/>
    </row>
    <row r="24" spans="1:4" x14ac:dyDescent="0.35">
      <c r="A24" s="20" t="s">
        <v>64</v>
      </c>
      <c r="B24" s="29">
        <v>99</v>
      </c>
      <c r="C24" s="31">
        <f>B24*100</f>
        <v>9900</v>
      </c>
      <c r="D24" s="21" t="s">
        <v>66</v>
      </c>
    </row>
    <row r="25" spans="1:4" x14ac:dyDescent="0.35">
      <c r="A25" s="20"/>
      <c r="B25" s="28"/>
      <c r="C25" s="32">
        <f>C23+C24</f>
        <v>23100</v>
      </c>
      <c r="D25" s="21"/>
    </row>
    <row r="26" spans="1:4" ht="58" x14ac:dyDescent="0.35">
      <c r="A26" s="22" t="s">
        <v>140</v>
      </c>
      <c r="B26" s="37">
        <v>50</v>
      </c>
      <c r="C26" s="38">
        <f>B26*100</f>
        <v>5000</v>
      </c>
      <c r="D26" s="33" t="s">
        <v>67</v>
      </c>
    </row>
    <row r="27" spans="1:4" ht="15" thickBot="1" x14ac:dyDescent="0.4">
      <c r="A27" s="34" t="s">
        <v>65</v>
      </c>
      <c r="B27" s="35"/>
      <c r="C27" s="36">
        <f>C25+C26</f>
        <v>28100</v>
      </c>
      <c r="D27" s="26"/>
    </row>
  </sheetData>
  <sheetProtection algorithmName="SHA-512" hashValue="wWtf6uSjTuJ8EwJnSmv1udB9q+uEB686L7Ek+1xc768fBxmkzZ1lOGC/F2IUs8kQ+DdxFlAH4NbS+5CF3R1Rsw==" saltValue="0Ktc2xS7mtBeD/k4QlSpkQ==" spinCount="100000" sheet="1" objects="1" scenarios="1"/>
  <mergeCells count="21">
    <mergeCell ref="F7:M7"/>
    <mergeCell ref="F8:M8"/>
    <mergeCell ref="F9:M9"/>
    <mergeCell ref="F10:M10"/>
    <mergeCell ref="F11:M11"/>
    <mergeCell ref="F1:M1"/>
    <mergeCell ref="F2:M2"/>
    <mergeCell ref="F3:M3"/>
    <mergeCell ref="F4:M4"/>
    <mergeCell ref="B22:D22"/>
    <mergeCell ref="A1:D1"/>
    <mergeCell ref="A4:D4"/>
    <mergeCell ref="A5:D5"/>
    <mergeCell ref="A18:D18"/>
    <mergeCell ref="A19:D19"/>
    <mergeCell ref="A20:D20"/>
    <mergeCell ref="A21:D21"/>
    <mergeCell ref="B6:D6"/>
    <mergeCell ref="B11:D11"/>
    <mergeCell ref="A2:D3"/>
    <mergeCell ref="F6:M6"/>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59"/>
  <sheetViews>
    <sheetView tabSelected="1" zoomScale="85" zoomScaleNormal="85" workbookViewId="0">
      <pane ySplit="1" topLeftCell="A2" activePane="bottomLeft" state="frozen"/>
      <selection pane="bottomLeft" activeCell="I14" sqref="I14"/>
    </sheetView>
  </sheetViews>
  <sheetFormatPr baseColWidth="10" defaultRowHeight="14.5" x14ac:dyDescent="0.35"/>
  <cols>
    <col min="1" max="1" width="24.7265625" customWidth="1"/>
    <col min="2" max="2" width="45" style="5" customWidth="1"/>
    <col min="3" max="3" width="8.54296875" style="2" customWidth="1"/>
    <col min="4" max="4" width="13" style="2" customWidth="1"/>
    <col min="5" max="5" width="13" style="4" customWidth="1"/>
    <col min="6" max="6" width="12.81640625" style="4" customWidth="1"/>
    <col min="7" max="7" width="27.54296875" style="4" customWidth="1"/>
    <col min="8" max="8" width="83.54296875" style="3" customWidth="1"/>
    <col min="9" max="9" width="74" style="1" customWidth="1"/>
  </cols>
  <sheetData>
    <row r="1" spans="1:9" s="6" customFormat="1" x14ac:dyDescent="0.35">
      <c r="A1" s="7"/>
      <c r="B1" s="8" t="s">
        <v>0</v>
      </c>
      <c r="C1" s="7" t="s">
        <v>1</v>
      </c>
      <c r="D1" s="7" t="s">
        <v>2</v>
      </c>
      <c r="E1" s="9" t="s">
        <v>56</v>
      </c>
      <c r="F1" s="9" t="s">
        <v>3</v>
      </c>
      <c r="G1" s="9" t="s">
        <v>77</v>
      </c>
      <c r="H1" s="8" t="s">
        <v>49</v>
      </c>
      <c r="I1" s="8" t="s">
        <v>4</v>
      </c>
    </row>
    <row r="2" spans="1:9" s="58" customFormat="1" ht="26" x14ac:dyDescent="0.6">
      <c r="A2" s="59" t="s">
        <v>5</v>
      </c>
      <c r="B2" s="160" t="s">
        <v>129</v>
      </c>
      <c r="C2" s="160"/>
      <c r="D2" s="160"/>
      <c r="E2" s="160"/>
      <c r="F2" s="160"/>
      <c r="G2" s="160"/>
      <c r="H2" s="160"/>
      <c r="I2" s="160"/>
    </row>
    <row r="3" spans="1:9" s="2" customFormat="1" ht="78" customHeight="1" x14ac:dyDescent="0.35">
      <c r="A3" s="151">
        <v>10</v>
      </c>
      <c r="B3" s="10" t="s">
        <v>6</v>
      </c>
      <c r="C3" s="11" t="s">
        <v>7</v>
      </c>
      <c r="D3" s="11" t="s">
        <v>8</v>
      </c>
      <c r="E3" s="61">
        <v>0</v>
      </c>
      <c r="F3" s="12">
        <v>66</v>
      </c>
      <c r="G3" s="96">
        <f>E3*F3</f>
        <v>0</v>
      </c>
      <c r="H3" s="13" t="s">
        <v>141</v>
      </c>
      <c r="I3" s="73"/>
    </row>
    <row r="4" spans="1:9" s="2" customFormat="1" ht="84" x14ac:dyDescent="0.35">
      <c r="A4" s="152"/>
      <c r="B4" s="10" t="s">
        <v>9</v>
      </c>
      <c r="C4" s="11" t="s">
        <v>10</v>
      </c>
      <c r="D4" s="11" t="s">
        <v>8</v>
      </c>
      <c r="E4" s="61">
        <v>0</v>
      </c>
      <c r="F4" s="12">
        <v>132</v>
      </c>
      <c r="G4" s="96">
        <f t="shared" ref="G4:G12" si="0">E4*F4</f>
        <v>0</v>
      </c>
      <c r="H4" s="13" t="s">
        <v>142</v>
      </c>
      <c r="I4" s="73"/>
    </row>
    <row r="5" spans="1:9" s="2" customFormat="1" ht="119.25" customHeight="1" x14ac:dyDescent="0.35">
      <c r="A5" s="152"/>
      <c r="B5" s="10" t="s">
        <v>88</v>
      </c>
      <c r="C5" s="11" t="s">
        <v>11</v>
      </c>
      <c r="D5" s="11" t="s">
        <v>8</v>
      </c>
      <c r="E5" s="61">
        <v>0</v>
      </c>
      <c r="F5" s="12">
        <v>33</v>
      </c>
      <c r="G5" s="96">
        <f t="shared" si="0"/>
        <v>0</v>
      </c>
      <c r="H5" s="13" t="s">
        <v>111</v>
      </c>
      <c r="I5" s="73"/>
    </row>
    <row r="6" spans="1:9" s="2" customFormat="1" ht="60" x14ac:dyDescent="0.35">
      <c r="A6" s="152"/>
      <c r="B6" s="10" t="s">
        <v>89</v>
      </c>
      <c r="C6" s="11" t="s">
        <v>12</v>
      </c>
      <c r="D6" s="11" t="s">
        <v>8</v>
      </c>
      <c r="E6" s="61">
        <v>0</v>
      </c>
      <c r="F6" s="12">
        <v>66</v>
      </c>
      <c r="G6" s="96">
        <f t="shared" si="0"/>
        <v>0</v>
      </c>
      <c r="H6" s="13" t="s">
        <v>90</v>
      </c>
      <c r="I6" s="73"/>
    </row>
    <row r="7" spans="1:9" s="2" customFormat="1" ht="65.25" customHeight="1" x14ac:dyDescent="0.35">
      <c r="A7" s="152"/>
      <c r="B7" s="10" t="s">
        <v>91</v>
      </c>
      <c r="C7" s="11" t="s">
        <v>13</v>
      </c>
      <c r="D7" s="11" t="s">
        <v>8</v>
      </c>
      <c r="E7" s="61">
        <v>0</v>
      </c>
      <c r="F7" s="12">
        <v>99</v>
      </c>
      <c r="G7" s="96">
        <f t="shared" si="0"/>
        <v>0</v>
      </c>
      <c r="H7" s="13" t="s">
        <v>92</v>
      </c>
      <c r="I7" s="73"/>
    </row>
    <row r="8" spans="1:9" s="2" customFormat="1" ht="22.5" customHeight="1" x14ac:dyDescent="0.35">
      <c r="A8" s="152"/>
      <c r="B8" s="10" t="s">
        <v>14</v>
      </c>
      <c r="C8" s="11" t="s">
        <v>15</v>
      </c>
      <c r="D8" s="11" t="s">
        <v>8</v>
      </c>
      <c r="E8" s="61">
        <v>0</v>
      </c>
      <c r="F8" s="12">
        <v>16.5</v>
      </c>
      <c r="G8" s="96">
        <f t="shared" si="0"/>
        <v>0</v>
      </c>
      <c r="H8" s="13" t="s">
        <v>16</v>
      </c>
      <c r="I8" s="73"/>
    </row>
    <row r="9" spans="1:9" s="2" customFormat="1" ht="22.5" customHeight="1" x14ac:dyDescent="0.35">
      <c r="A9" s="153"/>
      <c r="B9" s="10" t="s">
        <v>115</v>
      </c>
      <c r="C9" s="11" t="s">
        <v>116</v>
      </c>
      <c r="D9" s="11" t="s">
        <v>117</v>
      </c>
      <c r="E9" s="61">
        <v>0</v>
      </c>
      <c r="F9" s="12">
        <v>275</v>
      </c>
      <c r="G9" s="96">
        <f>E9*F9</f>
        <v>0</v>
      </c>
      <c r="H9" s="13" t="s">
        <v>118</v>
      </c>
      <c r="I9" s="73"/>
    </row>
    <row r="10" spans="1:9" s="56" customFormat="1" ht="58.5" customHeight="1" x14ac:dyDescent="0.35">
      <c r="A10" s="49" t="s">
        <v>76</v>
      </c>
      <c r="B10" s="54"/>
      <c r="C10" s="55"/>
      <c r="D10" s="55"/>
      <c r="E10" s="121">
        <f>SUM(E3:E4,E8)</f>
        <v>0</v>
      </c>
      <c r="F10" s="12"/>
      <c r="G10" s="95">
        <f>SUM(G3:G9)</f>
        <v>0</v>
      </c>
      <c r="H10" s="54"/>
      <c r="I10" s="118"/>
    </row>
    <row r="11" spans="1:9" s="58" customFormat="1" ht="26.25" customHeight="1" x14ac:dyDescent="0.6">
      <c r="A11" s="105" t="s">
        <v>5</v>
      </c>
      <c r="B11" s="162" t="s">
        <v>130</v>
      </c>
      <c r="C11" s="162"/>
      <c r="D11" s="162"/>
      <c r="E11" s="162"/>
      <c r="F11" s="162"/>
      <c r="G11" s="162"/>
      <c r="H11" s="162"/>
      <c r="I11" s="162"/>
    </row>
    <row r="12" spans="1:9" s="2" customFormat="1" ht="42" customHeight="1" x14ac:dyDescent="0.35">
      <c r="A12" s="154">
        <v>15</v>
      </c>
      <c r="B12" s="107" t="s">
        <v>17</v>
      </c>
      <c r="C12" s="108" t="s">
        <v>131</v>
      </c>
      <c r="D12" s="108" t="s">
        <v>8</v>
      </c>
      <c r="E12" s="61">
        <v>0</v>
      </c>
      <c r="F12" s="111">
        <v>28</v>
      </c>
      <c r="G12" s="112">
        <f t="shared" si="0"/>
        <v>0</v>
      </c>
      <c r="H12" s="113" t="s">
        <v>112</v>
      </c>
      <c r="I12" s="73"/>
    </row>
    <row r="13" spans="1:9" s="2" customFormat="1" ht="42" customHeight="1" x14ac:dyDescent="0.35">
      <c r="A13" s="155"/>
      <c r="B13" s="107" t="s">
        <v>93</v>
      </c>
      <c r="C13" s="108" t="s">
        <v>132</v>
      </c>
      <c r="D13" s="108" t="s">
        <v>8</v>
      </c>
      <c r="E13" s="61">
        <v>0</v>
      </c>
      <c r="F13" s="111">
        <v>36</v>
      </c>
      <c r="G13" s="112">
        <f>E13*F13</f>
        <v>0</v>
      </c>
      <c r="H13" s="113" t="s">
        <v>94</v>
      </c>
      <c r="I13" s="73"/>
    </row>
    <row r="14" spans="1:9" s="56" customFormat="1" ht="58.5" customHeight="1" x14ac:dyDescent="0.35">
      <c r="A14" s="106" t="s">
        <v>76</v>
      </c>
      <c r="B14" s="109"/>
      <c r="C14" s="110"/>
      <c r="D14" s="110"/>
      <c r="E14" s="122">
        <f>SUM(E12:E13)</f>
        <v>0</v>
      </c>
      <c r="F14" s="111"/>
      <c r="G14" s="114">
        <f>SUM(G12:G13)</f>
        <v>0</v>
      </c>
      <c r="H14" s="120" t="s">
        <v>143</v>
      </c>
      <c r="I14" s="123">
        <f>E10+E14</f>
        <v>0</v>
      </c>
    </row>
    <row r="15" spans="1:9" s="58" customFormat="1" ht="26.25" customHeight="1" x14ac:dyDescent="0.6">
      <c r="A15" s="57" t="s">
        <v>5</v>
      </c>
      <c r="B15" s="163" t="s">
        <v>113</v>
      </c>
      <c r="C15" s="164"/>
      <c r="D15" s="164"/>
      <c r="E15" s="164"/>
      <c r="F15" s="164"/>
      <c r="G15" s="164"/>
      <c r="H15" s="164"/>
      <c r="I15" s="165"/>
    </row>
    <row r="16" spans="1:9" ht="39" customHeight="1" x14ac:dyDescent="0.35">
      <c r="A16" s="156">
        <v>20</v>
      </c>
      <c r="B16" s="14" t="s">
        <v>18</v>
      </c>
      <c r="C16" s="15" t="s">
        <v>19</v>
      </c>
      <c r="D16" s="15" t="s">
        <v>8</v>
      </c>
      <c r="E16" s="61">
        <v>0</v>
      </c>
      <c r="F16" s="17">
        <v>12</v>
      </c>
      <c r="G16" s="97">
        <f>E16*F16</f>
        <v>0</v>
      </c>
      <c r="H16" s="18" t="s">
        <v>98</v>
      </c>
      <c r="I16" s="74"/>
    </row>
    <row r="17" spans="1:9" ht="43.5" x14ac:dyDescent="0.35">
      <c r="A17" s="156"/>
      <c r="B17" s="14" t="s">
        <v>20</v>
      </c>
      <c r="C17" s="15" t="s">
        <v>21</v>
      </c>
      <c r="D17" s="15" t="s">
        <v>8</v>
      </c>
      <c r="E17" s="61">
        <v>0</v>
      </c>
      <c r="F17" s="17">
        <v>8.8000000000000007</v>
      </c>
      <c r="G17" s="97">
        <f t="shared" ref="G17:G21" si="1">E17*F17</f>
        <v>0</v>
      </c>
      <c r="H17" s="18" t="s">
        <v>99</v>
      </c>
      <c r="I17" s="74"/>
    </row>
    <row r="18" spans="1:9" ht="33.75" customHeight="1" x14ac:dyDescent="0.35">
      <c r="A18" s="156"/>
      <c r="B18" s="14" t="s">
        <v>22</v>
      </c>
      <c r="C18" s="15" t="s">
        <v>23</v>
      </c>
      <c r="D18" s="14" t="s">
        <v>120</v>
      </c>
      <c r="E18" s="61">
        <v>0</v>
      </c>
      <c r="F18" s="17">
        <v>72</v>
      </c>
      <c r="G18" s="97">
        <f t="shared" si="1"/>
        <v>0</v>
      </c>
      <c r="H18" s="18" t="s">
        <v>24</v>
      </c>
      <c r="I18" s="74"/>
    </row>
    <row r="19" spans="1:9" ht="33.75" customHeight="1" x14ac:dyDescent="0.35">
      <c r="A19" s="156"/>
      <c r="B19" s="14" t="s">
        <v>95</v>
      </c>
      <c r="C19" s="15" t="s">
        <v>25</v>
      </c>
      <c r="D19" s="15" t="s">
        <v>8</v>
      </c>
      <c r="E19" s="61">
        <v>0</v>
      </c>
      <c r="F19" s="17">
        <v>4</v>
      </c>
      <c r="G19" s="97">
        <f t="shared" si="1"/>
        <v>0</v>
      </c>
      <c r="H19" s="18" t="s">
        <v>26</v>
      </c>
      <c r="I19" s="74"/>
    </row>
    <row r="20" spans="1:9" ht="33.75" customHeight="1" x14ac:dyDescent="0.35">
      <c r="A20" s="156"/>
      <c r="B20" s="14" t="s">
        <v>96</v>
      </c>
      <c r="C20" s="15" t="s">
        <v>27</v>
      </c>
      <c r="D20" s="15" t="s">
        <v>8</v>
      </c>
      <c r="E20" s="61">
        <v>0</v>
      </c>
      <c r="F20" s="17">
        <v>7.7</v>
      </c>
      <c r="G20" s="97">
        <f t="shared" si="1"/>
        <v>0</v>
      </c>
      <c r="H20" s="18" t="s">
        <v>28</v>
      </c>
      <c r="I20" s="74"/>
    </row>
    <row r="21" spans="1:9" ht="33.75" customHeight="1" x14ac:dyDescent="0.35">
      <c r="A21" s="156"/>
      <c r="B21" s="14" t="s">
        <v>97</v>
      </c>
      <c r="C21" s="15" t="s">
        <v>30</v>
      </c>
      <c r="D21" s="15" t="s">
        <v>31</v>
      </c>
      <c r="E21" s="61">
        <v>0</v>
      </c>
      <c r="F21" s="17">
        <v>23</v>
      </c>
      <c r="G21" s="97">
        <f t="shared" si="1"/>
        <v>0</v>
      </c>
      <c r="H21" s="18" t="s">
        <v>100</v>
      </c>
      <c r="I21" s="74"/>
    </row>
    <row r="22" spans="1:9" s="53" customFormat="1" ht="58.5" customHeight="1" x14ac:dyDescent="0.35">
      <c r="A22" s="50" t="s">
        <v>76</v>
      </c>
      <c r="B22" s="51"/>
      <c r="C22" s="52"/>
      <c r="D22" s="52"/>
      <c r="E22" s="119"/>
      <c r="F22" s="17"/>
      <c r="G22" s="98">
        <f>SUM(G16:G21)</f>
        <v>0</v>
      </c>
      <c r="H22" s="51"/>
      <c r="I22" s="117"/>
    </row>
    <row r="23" spans="1:9" s="58" customFormat="1" ht="26" x14ac:dyDescent="0.6">
      <c r="A23" s="59" t="s">
        <v>5</v>
      </c>
      <c r="B23" s="160" t="s">
        <v>127</v>
      </c>
      <c r="C23" s="160"/>
      <c r="D23" s="160"/>
      <c r="E23" s="160"/>
      <c r="F23" s="160"/>
      <c r="G23" s="160"/>
      <c r="H23" s="160"/>
      <c r="I23" s="160"/>
    </row>
    <row r="24" spans="1:9" ht="24" x14ac:dyDescent="0.35">
      <c r="A24" s="157">
        <v>30</v>
      </c>
      <c r="B24" s="10" t="s">
        <v>32</v>
      </c>
      <c r="C24" s="11" t="s">
        <v>33</v>
      </c>
      <c r="D24" s="11" t="s">
        <v>29</v>
      </c>
      <c r="E24" s="61">
        <v>0</v>
      </c>
      <c r="F24" s="12">
        <v>1500</v>
      </c>
      <c r="G24" s="96">
        <f t="shared" ref="G24:G27" si="2">E24*F24</f>
        <v>0</v>
      </c>
      <c r="H24" s="13" t="s">
        <v>34</v>
      </c>
      <c r="I24" s="74"/>
    </row>
    <row r="25" spans="1:9" ht="19.5" customHeight="1" x14ac:dyDescent="0.35">
      <c r="A25" s="157"/>
      <c r="B25" s="10" t="s">
        <v>101</v>
      </c>
      <c r="C25" s="11" t="s">
        <v>35</v>
      </c>
      <c r="D25" s="11" t="s">
        <v>36</v>
      </c>
      <c r="E25" s="61">
        <v>0</v>
      </c>
      <c r="F25" s="12">
        <v>14.5</v>
      </c>
      <c r="G25" s="96">
        <f t="shared" si="2"/>
        <v>0</v>
      </c>
      <c r="H25" s="13" t="s">
        <v>37</v>
      </c>
      <c r="I25" s="74"/>
    </row>
    <row r="26" spans="1:9" ht="36" x14ac:dyDescent="0.35">
      <c r="A26" s="157"/>
      <c r="B26" s="10" t="s">
        <v>102</v>
      </c>
      <c r="C26" s="11" t="s">
        <v>38</v>
      </c>
      <c r="D26" s="11" t="s">
        <v>29</v>
      </c>
      <c r="E26" s="61">
        <v>0</v>
      </c>
      <c r="F26" s="12">
        <v>1800</v>
      </c>
      <c r="G26" s="96">
        <f t="shared" si="2"/>
        <v>0</v>
      </c>
      <c r="H26" s="13" t="s">
        <v>105</v>
      </c>
      <c r="I26" s="74"/>
    </row>
    <row r="27" spans="1:9" ht="39.75" customHeight="1" x14ac:dyDescent="0.35">
      <c r="A27" s="157"/>
      <c r="B27" s="10" t="s">
        <v>103</v>
      </c>
      <c r="C27" s="11" t="s">
        <v>39</v>
      </c>
      <c r="D27" s="11" t="s">
        <v>29</v>
      </c>
      <c r="E27" s="61">
        <v>0</v>
      </c>
      <c r="F27" s="12">
        <v>3000</v>
      </c>
      <c r="G27" s="96">
        <f t="shared" si="2"/>
        <v>0</v>
      </c>
      <c r="H27" s="13" t="s">
        <v>106</v>
      </c>
      <c r="I27" s="74"/>
    </row>
    <row r="28" spans="1:9" ht="21.75" customHeight="1" x14ac:dyDescent="0.35">
      <c r="A28" s="157"/>
      <c r="B28" s="10" t="s">
        <v>104</v>
      </c>
      <c r="C28" s="11" t="s">
        <v>40</v>
      </c>
      <c r="D28" s="11" t="s">
        <v>41</v>
      </c>
      <c r="E28" s="61">
        <v>0</v>
      </c>
      <c r="F28" s="12">
        <v>600</v>
      </c>
      <c r="G28" s="96">
        <f>E28*F28</f>
        <v>0</v>
      </c>
      <c r="H28" s="13" t="s">
        <v>133</v>
      </c>
      <c r="I28" s="74"/>
    </row>
    <row r="29" spans="1:9" ht="40.5" customHeight="1" x14ac:dyDescent="0.35">
      <c r="A29" s="157"/>
      <c r="B29" s="10" t="s">
        <v>121</v>
      </c>
      <c r="C29" s="11" t="s">
        <v>122</v>
      </c>
      <c r="D29" s="11" t="s">
        <v>29</v>
      </c>
      <c r="E29" s="61">
        <v>0</v>
      </c>
      <c r="F29" s="12">
        <v>1100</v>
      </c>
      <c r="G29" s="96">
        <f>E29*F29</f>
        <v>0</v>
      </c>
      <c r="H29" s="13" t="s">
        <v>123</v>
      </c>
      <c r="I29" s="74"/>
    </row>
    <row r="30" spans="1:9" s="53" customFormat="1" ht="58.5" customHeight="1" x14ac:dyDescent="0.35">
      <c r="A30" s="49" t="s">
        <v>76</v>
      </c>
      <c r="B30" s="54"/>
      <c r="C30" s="55"/>
      <c r="D30" s="55"/>
      <c r="E30" s="115"/>
      <c r="F30" s="12"/>
      <c r="G30" s="95">
        <f>SUM(G24:G29)</f>
        <v>0</v>
      </c>
      <c r="H30" s="54"/>
      <c r="I30" s="116"/>
    </row>
    <row r="31" spans="1:9" s="58" customFormat="1" ht="26" x14ac:dyDescent="0.6">
      <c r="A31" s="57" t="s">
        <v>5</v>
      </c>
      <c r="B31" s="161" t="s">
        <v>42</v>
      </c>
      <c r="C31" s="161"/>
      <c r="D31" s="161"/>
      <c r="E31" s="161"/>
      <c r="F31" s="161"/>
      <c r="G31" s="161"/>
      <c r="H31" s="161"/>
      <c r="I31" s="161"/>
    </row>
    <row r="32" spans="1:9" ht="27" customHeight="1" x14ac:dyDescent="0.35">
      <c r="A32" s="156">
        <v>40</v>
      </c>
      <c r="B32" s="14" t="s">
        <v>43</v>
      </c>
      <c r="C32" s="15" t="s">
        <v>44</v>
      </c>
      <c r="D32" s="15" t="s">
        <v>8</v>
      </c>
      <c r="E32" s="61">
        <v>0</v>
      </c>
      <c r="F32" s="17">
        <v>1.65</v>
      </c>
      <c r="G32" s="97">
        <f>E32*F32</f>
        <v>0</v>
      </c>
      <c r="H32" s="18" t="s">
        <v>107</v>
      </c>
      <c r="I32" s="74"/>
    </row>
    <row r="33" spans="1:9" ht="51" customHeight="1" x14ac:dyDescent="0.35">
      <c r="A33" s="156"/>
      <c r="B33" s="14" t="s">
        <v>114</v>
      </c>
      <c r="C33" s="14" t="s">
        <v>134</v>
      </c>
      <c r="D33" s="15" t="s">
        <v>45</v>
      </c>
      <c r="E33" s="61">
        <v>0</v>
      </c>
      <c r="F33" s="16">
        <v>1100</v>
      </c>
      <c r="G33" s="97">
        <f t="shared" ref="G33" si="3">E33*F33</f>
        <v>0</v>
      </c>
      <c r="H33" s="18" t="s">
        <v>119</v>
      </c>
      <c r="I33" s="18"/>
    </row>
    <row r="34" spans="1:9" s="53" customFormat="1" ht="58.5" customHeight="1" x14ac:dyDescent="0.35">
      <c r="A34" s="50" t="s">
        <v>76</v>
      </c>
      <c r="B34" s="51"/>
      <c r="C34" s="52"/>
      <c r="D34" s="52"/>
      <c r="E34" s="119"/>
      <c r="F34" s="17"/>
      <c r="G34" s="98">
        <f>SUM(G32:G33)</f>
        <v>0</v>
      </c>
      <c r="H34" s="99" t="str">
        <f>IF(E32&gt;(SUM(E3+E4+E8+E12+E13)),"Achtung! Die Vermessung überschreitet die beantragten Längen in Neu- bzw. Mitverlegung. Es kann nicht mehr Vermessung als beantragte Laufmeter veranschlagt werden.","")</f>
        <v/>
      </c>
      <c r="I34" s="117"/>
    </row>
    <row r="35" spans="1:9" s="58" customFormat="1" ht="26" x14ac:dyDescent="0.6">
      <c r="A35" s="59" t="s">
        <v>5</v>
      </c>
      <c r="B35" s="160" t="s">
        <v>48</v>
      </c>
      <c r="C35" s="160"/>
      <c r="D35" s="160"/>
      <c r="E35" s="160"/>
      <c r="F35" s="160"/>
      <c r="G35" s="160"/>
      <c r="H35" s="160"/>
      <c r="I35" s="160"/>
    </row>
    <row r="36" spans="1:9" ht="85.5" customHeight="1" x14ac:dyDescent="0.35">
      <c r="A36" s="80">
        <v>50</v>
      </c>
      <c r="B36" s="10" t="s">
        <v>108</v>
      </c>
      <c r="C36" s="11" t="s">
        <v>128</v>
      </c>
      <c r="D36" s="11" t="s">
        <v>126</v>
      </c>
      <c r="E36" s="115"/>
      <c r="F36" s="12">
        <v>10</v>
      </c>
      <c r="G36" s="96">
        <f>VALUE(IF((SUM(G10+G14+G22+G30+G34+G54)*10%)&lt;=1650,"1650",(SUM(G10+G14+G22+G30+G34+G54)*10%)))</f>
        <v>1650</v>
      </c>
      <c r="H36" s="13" t="s">
        <v>139</v>
      </c>
      <c r="I36" s="74"/>
    </row>
    <row r="37" spans="1:9" s="53" customFormat="1" ht="58.5" customHeight="1" x14ac:dyDescent="0.35">
      <c r="A37" s="49" t="s">
        <v>76</v>
      </c>
      <c r="B37" s="54"/>
      <c r="C37" s="55"/>
      <c r="D37" s="55"/>
      <c r="E37" s="115"/>
      <c r="F37" s="12"/>
      <c r="G37" s="95">
        <f>SUM(G36:G36)</f>
        <v>1650</v>
      </c>
      <c r="H37" s="54"/>
      <c r="I37" s="116"/>
    </row>
    <row r="38" spans="1:9" s="58" customFormat="1" ht="26" x14ac:dyDescent="0.6">
      <c r="A38" s="60" t="s">
        <v>5</v>
      </c>
      <c r="B38" s="159" t="s">
        <v>46</v>
      </c>
      <c r="C38" s="159"/>
      <c r="D38" s="159"/>
      <c r="E38" s="159"/>
      <c r="F38" s="159"/>
      <c r="G38" s="159"/>
      <c r="H38" s="159"/>
      <c r="I38" s="159"/>
    </row>
    <row r="39" spans="1:9" ht="48" x14ac:dyDescent="0.35">
      <c r="A39" s="19">
        <v>10</v>
      </c>
      <c r="B39" s="90" t="s">
        <v>52</v>
      </c>
      <c r="C39" s="91" t="s">
        <v>54</v>
      </c>
      <c r="D39" s="91" t="s">
        <v>8</v>
      </c>
      <c r="E39" s="92">
        <v>0</v>
      </c>
      <c r="F39" s="92">
        <v>0</v>
      </c>
      <c r="G39" s="100">
        <f>E39*F39</f>
        <v>0</v>
      </c>
      <c r="H39" s="93" t="s">
        <v>124</v>
      </c>
      <c r="I39" s="94" t="s">
        <v>53</v>
      </c>
    </row>
    <row r="40" spans="1:9" ht="48" x14ac:dyDescent="0.35">
      <c r="A40" s="19">
        <v>40</v>
      </c>
      <c r="B40" s="90" t="s">
        <v>51</v>
      </c>
      <c r="C40" s="91" t="s">
        <v>55</v>
      </c>
      <c r="D40" s="91" t="s">
        <v>8</v>
      </c>
      <c r="E40" s="92">
        <v>0</v>
      </c>
      <c r="F40" s="92">
        <v>0</v>
      </c>
      <c r="G40" s="100">
        <f t="shared" ref="G40:G53" si="4">E40*F40</f>
        <v>0</v>
      </c>
      <c r="H40" s="93" t="s">
        <v>124</v>
      </c>
      <c r="I40" s="94" t="s">
        <v>57</v>
      </c>
    </row>
    <row r="41" spans="1:9" ht="48" x14ac:dyDescent="0.35">
      <c r="A41" s="19">
        <v>30</v>
      </c>
      <c r="B41" s="90"/>
      <c r="C41" s="91" t="s">
        <v>47</v>
      </c>
      <c r="D41" s="91" t="s">
        <v>47</v>
      </c>
      <c r="E41" s="92">
        <v>0</v>
      </c>
      <c r="F41" s="92">
        <v>0</v>
      </c>
      <c r="G41" s="100">
        <f t="shared" si="4"/>
        <v>0</v>
      </c>
      <c r="H41" s="93" t="s">
        <v>124</v>
      </c>
      <c r="I41" s="94"/>
    </row>
    <row r="42" spans="1:9" ht="48" x14ac:dyDescent="0.35">
      <c r="A42" s="19" t="s">
        <v>50</v>
      </c>
      <c r="B42" s="90"/>
      <c r="C42" s="91" t="s">
        <v>47</v>
      </c>
      <c r="D42" s="91" t="s">
        <v>47</v>
      </c>
      <c r="E42" s="92">
        <v>0</v>
      </c>
      <c r="F42" s="92">
        <v>0</v>
      </c>
      <c r="G42" s="100">
        <f t="shared" si="4"/>
        <v>0</v>
      </c>
      <c r="H42" s="93" t="s">
        <v>124</v>
      </c>
      <c r="I42" s="94"/>
    </row>
    <row r="43" spans="1:9" ht="48" x14ac:dyDescent="0.35">
      <c r="A43" s="19" t="s">
        <v>50</v>
      </c>
      <c r="B43" s="90"/>
      <c r="C43" s="91" t="s">
        <v>47</v>
      </c>
      <c r="D43" s="91" t="s">
        <v>47</v>
      </c>
      <c r="E43" s="92">
        <v>0</v>
      </c>
      <c r="F43" s="92">
        <v>0</v>
      </c>
      <c r="G43" s="100">
        <f t="shared" si="4"/>
        <v>0</v>
      </c>
      <c r="H43" s="93" t="s">
        <v>124</v>
      </c>
      <c r="I43" s="94"/>
    </row>
    <row r="44" spans="1:9" ht="48" x14ac:dyDescent="0.35">
      <c r="A44" s="19"/>
      <c r="B44" s="90"/>
      <c r="C44" s="91" t="s">
        <v>47</v>
      </c>
      <c r="D44" s="91" t="s">
        <v>47</v>
      </c>
      <c r="E44" s="92">
        <v>0</v>
      </c>
      <c r="F44" s="92">
        <v>0</v>
      </c>
      <c r="G44" s="100">
        <f t="shared" si="4"/>
        <v>0</v>
      </c>
      <c r="H44" s="93" t="s">
        <v>124</v>
      </c>
      <c r="I44" s="94"/>
    </row>
    <row r="45" spans="1:9" ht="48" x14ac:dyDescent="0.35">
      <c r="A45" s="19"/>
      <c r="B45" s="90"/>
      <c r="C45" s="91" t="s">
        <v>47</v>
      </c>
      <c r="D45" s="91" t="s">
        <v>47</v>
      </c>
      <c r="E45" s="92">
        <v>0</v>
      </c>
      <c r="F45" s="92">
        <v>0</v>
      </c>
      <c r="G45" s="100">
        <f t="shared" ref="G45" si="5">E45*F45</f>
        <v>0</v>
      </c>
      <c r="H45" s="93" t="s">
        <v>124</v>
      </c>
      <c r="I45" s="94"/>
    </row>
    <row r="46" spans="1:9" ht="48" x14ac:dyDescent="0.35">
      <c r="A46" s="19"/>
      <c r="B46" s="90"/>
      <c r="C46" s="91" t="s">
        <v>47</v>
      </c>
      <c r="D46" s="91" t="s">
        <v>47</v>
      </c>
      <c r="E46" s="92">
        <v>0</v>
      </c>
      <c r="F46" s="92">
        <v>0</v>
      </c>
      <c r="G46" s="100">
        <f t="shared" si="4"/>
        <v>0</v>
      </c>
      <c r="H46" s="93" t="s">
        <v>124</v>
      </c>
      <c r="I46" s="94"/>
    </row>
    <row r="47" spans="1:9" ht="48" x14ac:dyDescent="0.35">
      <c r="A47" s="19"/>
      <c r="B47" s="90"/>
      <c r="C47" s="91" t="s">
        <v>47</v>
      </c>
      <c r="D47" s="91" t="s">
        <v>47</v>
      </c>
      <c r="E47" s="92">
        <v>0</v>
      </c>
      <c r="F47" s="92">
        <v>0</v>
      </c>
      <c r="G47" s="100">
        <f t="shared" si="4"/>
        <v>0</v>
      </c>
      <c r="H47" s="93" t="s">
        <v>124</v>
      </c>
      <c r="I47" s="94"/>
    </row>
    <row r="48" spans="1:9" ht="48" x14ac:dyDescent="0.35">
      <c r="A48" s="19"/>
      <c r="B48" s="90"/>
      <c r="C48" s="91" t="s">
        <v>47</v>
      </c>
      <c r="D48" s="91" t="s">
        <v>47</v>
      </c>
      <c r="E48" s="92">
        <v>0</v>
      </c>
      <c r="F48" s="92">
        <v>0</v>
      </c>
      <c r="G48" s="100">
        <f t="shared" si="4"/>
        <v>0</v>
      </c>
      <c r="H48" s="93" t="s">
        <v>124</v>
      </c>
      <c r="I48" s="94"/>
    </row>
    <row r="49" spans="1:9" ht="48" x14ac:dyDescent="0.35">
      <c r="A49" s="19"/>
      <c r="B49" s="90"/>
      <c r="C49" s="91" t="s">
        <v>47</v>
      </c>
      <c r="D49" s="91" t="s">
        <v>47</v>
      </c>
      <c r="E49" s="92">
        <v>0</v>
      </c>
      <c r="F49" s="92">
        <v>0</v>
      </c>
      <c r="G49" s="100">
        <f t="shared" ref="G49:G52" si="6">E49*F49</f>
        <v>0</v>
      </c>
      <c r="H49" s="93" t="s">
        <v>124</v>
      </c>
      <c r="I49" s="94"/>
    </row>
    <row r="50" spans="1:9" ht="48" x14ac:dyDescent="0.35">
      <c r="A50" s="19"/>
      <c r="B50" s="90"/>
      <c r="C50" s="91" t="s">
        <v>47</v>
      </c>
      <c r="D50" s="91" t="s">
        <v>47</v>
      </c>
      <c r="E50" s="92">
        <v>0</v>
      </c>
      <c r="F50" s="92">
        <v>0</v>
      </c>
      <c r="G50" s="100">
        <f t="shared" si="6"/>
        <v>0</v>
      </c>
      <c r="H50" s="93" t="s">
        <v>124</v>
      </c>
      <c r="I50" s="94"/>
    </row>
    <row r="51" spans="1:9" ht="48" x14ac:dyDescent="0.35">
      <c r="A51" s="19"/>
      <c r="B51" s="90"/>
      <c r="C51" s="91" t="s">
        <v>47</v>
      </c>
      <c r="D51" s="91" t="s">
        <v>47</v>
      </c>
      <c r="E51" s="92">
        <v>0</v>
      </c>
      <c r="F51" s="92">
        <v>0</v>
      </c>
      <c r="G51" s="100">
        <f t="shared" si="6"/>
        <v>0</v>
      </c>
      <c r="H51" s="93" t="s">
        <v>124</v>
      </c>
      <c r="I51" s="94"/>
    </row>
    <row r="52" spans="1:9" ht="48" x14ac:dyDescent="0.35">
      <c r="A52" s="19"/>
      <c r="B52" s="90"/>
      <c r="C52" s="91" t="s">
        <v>47</v>
      </c>
      <c r="D52" s="91" t="s">
        <v>47</v>
      </c>
      <c r="E52" s="92">
        <v>0</v>
      </c>
      <c r="F52" s="92">
        <v>0</v>
      </c>
      <c r="G52" s="100">
        <f t="shared" si="6"/>
        <v>0</v>
      </c>
      <c r="H52" s="93" t="s">
        <v>124</v>
      </c>
      <c r="I52" s="94"/>
    </row>
    <row r="53" spans="1:9" ht="48" x14ac:dyDescent="0.35">
      <c r="A53" s="19"/>
      <c r="B53" s="90"/>
      <c r="C53" s="91" t="s">
        <v>47</v>
      </c>
      <c r="D53" s="91" t="s">
        <v>47</v>
      </c>
      <c r="E53" s="92">
        <v>0</v>
      </c>
      <c r="F53" s="92">
        <v>0</v>
      </c>
      <c r="G53" s="100">
        <f t="shared" si="4"/>
        <v>0</v>
      </c>
      <c r="H53" s="93" t="s">
        <v>124</v>
      </c>
      <c r="I53" s="94"/>
    </row>
    <row r="54" spans="1:9" ht="58.5" customHeight="1" x14ac:dyDescent="0.35">
      <c r="A54" s="63" t="s">
        <v>76</v>
      </c>
      <c r="B54" s="64"/>
      <c r="C54" s="65"/>
      <c r="D54" s="65"/>
      <c r="E54" s="66"/>
      <c r="F54" s="66"/>
      <c r="G54" s="101">
        <f>SUM(G39:G53)</f>
        <v>0</v>
      </c>
      <c r="H54" s="62"/>
      <c r="I54" s="67"/>
    </row>
    <row r="55" spans="1:9" ht="26" x14ac:dyDescent="0.6">
      <c r="A55" s="68" t="s">
        <v>78</v>
      </c>
      <c r="B55" s="69"/>
      <c r="C55" s="70"/>
      <c r="D55" s="70"/>
      <c r="E55" s="71"/>
      <c r="F55" s="71"/>
      <c r="G55" s="102">
        <f>G10+G14+G22+G30+G34+G37+G54</f>
        <v>1650</v>
      </c>
      <c r="H55" s="69"/>
      <c r="I55" s="72"/>
    </row>
    <row r="56" spans="1:9" ht="26" x14ac:dyDescent="0.6">
      <c r="A56" s="75" t="s">
        <v>79</v>
      </c>
      <c r="B56" s="76"/>
      <c r="C56" s="77"/>
      <c r="D56" s="77"/>
      <c r="E56" s="78"/>
      <c r="F56" s="78"/>
      <c r="G56" s="103">
        <f>G55*1.2</f>
        <v>1980</v>
      </c>
      <c r="H56" s="76"/>
      <c r="I56" s="79"/>
    </row>
    <row r="58" spans="1:9" ht="26" x14ac:dyDescent="0.6">
      <c r="A58" s="81" t="s">
        <v>109</v>
      </c>
      <c r="B58" s="82"/>
      <c r="C58" s="83"/>
      <c r="D58" s="83"/>
      <c r="E58" s="84"/>
      <c r="F58" s="84"/>
      <c r="G58" s="104" t="str">
        <f>IF(OR(G55&gt;=50000,G56&gt;=50000),VALUE("50000"),"Wählen Sie im eCall BRUTTO oder NETTO Kosten je nach vorliegender VSt-Abzugsberechtigung aus")</f>
        <v>Wählen Sie im eCall BRUTTO oder NETTO Kosten je nach vorliegender VSt-Abzugsberechtigung aus</v>
      </c>
      <c r="H58" s="85"/>
      <c r="I58" s="85"/>
    </row>
    <row r="59" spans="1:9" x14ac:dyDescent="0.35">
      <c r="A59" s="86" t="s">
        <v>110</v>
      </c>
      <c r="B59" s="87"/>
      <c r="C59" s="88"/>
      <c r="D59" s="88"/>
      <c r="E59" s="89"/>
      <c r="F59" s="89"/>
      <c r="G59" s="158"/>
      <c r="H59" s="158"/>
      <c r="I59" s="158"/>
    </row>
  </sheetData>
  <sheetProtection algorithmName="SHA-512" hashValue="VYx+8pbIamiErYZE5VL2ILuuXw3jdETcRBv5bIT9dwzGHLQpnxuRYhctZ96bgY6pb/L6TBzqOI9kNC8QtOZ3zg==" saltValue="B+LU2YMhAyoE8myG3oAWIQ==" spinCount="100000" sheet="1"/>
  <protectedRanges>
    <protectedRange algorithmName="SHA-512" hashValue="UWR/FNlAhtRpxIOgij2m7K+MsNk/OvvwBr9pjcxcoN3o+1w+IEbHozrSGm3VFDgXwIA/bEDKG9Vcdwu7Haadtw==" saltValue="DHx+5oVC95qEtz5rQv/+Uw==" spinCount="100000" sqref="E3:E9 I3:I9 E12:E13 I12:I13 E24:E29 I24:I29 E32:E33 I32 I36 B39:F53 H39:I53 I16:I21 E16:E21" name="Bereich1"/>
  </protectedRanges>
  <mergeCells count="13">
    <mergeCell ref="G59:I59"/>
    <mergeCell ref="B38:I38"/>
    <mergeCell ref="B2:I2"/>
    <mergeCell ref="B23:I23"/>
    <mergeCell ref="B31:I31"/>
    <mergeCell ref="B35:I35"/>
    <mergeCell ref="B11:I11"/>
    <mergeCell ref="B15:I15"/>
    <mergeCell ref="A3:A9"/>
    <mergeCell ref="A12:A13"/>
    <mergeCell ref="A16:A21"/>
    <mergeCell ref="A24:A29"/>
    <mergeCell ref="A32:A3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Wichtige Informationen</vt:lpstr>
      <vt:lpstr>Kostenkalkulation nach KPM</vt:lpstr>
    </vt:vector>
  </TitlesOfParts>
  <Company>FFG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Kostenkalkulation Connect 2030</dc:title>
  <dc:creator>FFG</dc:creator>
  <cp:lastModifiedBy>Daniel Pramberger</cp:lastModifiedBy>
  <dcterms:created xsi:type="dcterms:W3CDTF">2021-11-03T07:42:53Z</dcterms:created>
  <dcterms:modified xsi:type="dcterms:W3CDTF">2024-11-28T09:34:52Z</dcterms:modified>
</cp:coreProperties>
</file>