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A\05_Produkte\"/>
    </mc:Choice>
  </mc:AlternateContent>
  <bookViews>
    <workbookView xWindow="10335" yWindow="-45" windowWidth="12465" windowHeight="13455" tabRatio="934"/>
  </bookViews>
  <sheets>
    <sheet name="Beteilig_Alle_EU28_AT_Programme" sheetId="102" r:id="rId1"/>
    <sheet name="Beteiligung_Anteil_AT_Programme" sheetId="40" r:id="rId2"/>
    <sheet name="Bet_AT_Saeulen_Organistypen" sheetId="67" r:id="rId3"/>
    <sheet name="AT_nach_Instrumenten" sheetId="20" r:id="rId4"/>
    <sheet name="AT_Organisationstypen_KMU" sheetId="79" r:id="rId5"/>
    <sheet name="Beteilig_Bundesland_Programm" sheetId="42" r:id="rId6"/>
    <sheet name="Foerd_Bundesland_Programm" sheetId="43" r:id="rId7"/>
    <sheet name="Koord_Bundesland_Programm" sheetId="44" r:id="rId8"/>
    <sheet name="Eckdaten EU-Mitgliedsta" sheetId="22" r:id="rId9"/>
    <sheet name="Erfolgsquoten_EU28" sheetId="45" r:id="rId10"/>
  </sheets>
  <externalReferences>
    <externalReference r:id="rId11"/>
    <externalReference r:id="rId12"/>
  </externalReferences>
  <definedNames>
    <definedName name="_FilterDatabase" localSheetId="3" hidden="1">AT_nach_Instrumenten!$C$6:$J$60</definedName>
    <definedName name="_xlnm._FilterDatabase" localSheetId="3" hidden="1">AT_nach_Instrumenten!$C$6:$J$60</definedName>
    <definedName name="_paloimportactive">FALSE</definedName>
    <definedName name="_palopasteviewcolwidth" localSheetId="3" hidden="1">14</definedName>
    <definedName name="_palopasteviewcolwidth" localSheetId="4" hidden="1">14</definedName>
    <definedName name="_palopasteviewcolwidth" localSheetId="2" hidden="1">14</definedName>
    <definedName name="_palopasteviewcolwidth" localSheetId="0" hidden="1">14</definedName>
    <definedName name="_palopasteviewcolwidth" localSheetId="5" hidden="1">14</definedName>
    <definedName name="_palopasteviewcolwidth" localSheetId="1" hidden="1">14</definedName>
    <definedName name="_palopasteviewcolwidth" localSheetId="8" hidden="1">14</definedName>
    <definedName name="_palopasteviewcolwidth" localSheetId="9" hidden="1">14</definedName>
    <definedName name="_palopasteviewcolwidth" localSheetId="6" hidden="1">14</definedName>
    <definedName name="_palopasteviewcolwidth" localSheetId="7" hidden="1">14</definedName>
    <definedName name="_palopasteviewident" localSheetId="3" hidden="1">TRUE</definedName>
    <definedName name="_palopasteviewident" localSheetId="4" hidden="1">TRUE</definedName>
    <definedName name="_palopasteviewident" localSheetId="2" hidden="1">TRUE</definedName>
    <definedName name="_palopasteviewident" localSheetId="0" hidden="1">TRUE</definedName>
    <definedName name="_palopasteviewident" localSheetId="5" hidden="1">TRUE</definedName>
    <definedName name="_palopasteviewident" localSheetId="1" hidden="1">TRUE</definedName>
    <definedName name="_palopasteviewident" localSheetId="8" hidden="1">TRUE</definedName>
    <definedName name="_palopasteviewident" localSheetId="9" hidden="1">TRUE</definedName>
    <definedName name="_palopasteviewident" localSheetId="6" hidden="1">TRUE</definedName>
    <definedName name="_palopasteviewident" localSheetId="7" hidden="1">TRUE</definedName>
    <definedName name="_palopasteviewstyle" localSheetId="3" hidden="1">"Standard_Ice"</definedName>
    <definedName name="_palopasteviewstyle" localSheetId="4" hidden="1">"Standard_Ice"</definedName>
    <definedName name="_palopasteviewstyle" localSheetId="2" hidden="1">"Standard_Ice"</definedName>
    <definedName name="_palopasteviewstyle" localSheetId="0" hidden="1">"Standard_Ice"</definedName>
    <definedName name="_palopasteviewstyle" localSheetId="5" hidden="1">"Standard_Ice"</definedName>
    <definedName name="_palopasteviewstyle" localSheetId="1" hidden="1">"Standard_Ice"</definedName>
    <definedName name="_palopasteviewstyle" localSheetId="8" hidden="1">"Standard_Ice"</definedName>
    <definedName name="_palopasteviewstyle" localSheetId="9" hidden="1">"Standard_Ice"</definedName>
    <definedName name="_palopasteviewstyle" localSheetId="6" hidden="1">"Standard_Ice"</definedName>
    <definedName name="_palopasteviewstyle" localSheetId="7" hidden="1">"Standard_Ice"</definedName>
    <definedName name="_palopasteviewzerosuppression" localSheetId="3" hidden="1">FALSE</definedName>
    <definedName name="_palopasteviewzerosuppression" localSheetId="4" hidden="1">FALSE</definedName>
    <definedName name="_palopasteviewzerosuppression" localSheetId="2" hidden="1">FALSE</definedName>
    <definedName name="_palopasteviewzerosuppression" localSheetId="0" hidden="1">FALSE</definedName>
    <definedName name="_palopasteviewzerosuppression" localSheetId="5" hidden="1">FALSE</definedName>
    <definedName name="_palopasteviewzerosuppression" localSheetId="1" hidden="1">FALSE</definedName>
    <definedName name="_palopasteviewzerosuppression" localSheetId="8" hidden="1">FALSE</definedName>
    <definedName name="_palopasteviewzerosuppression" localSheetId="9" hidden="1">FALSE</definedName>
    <definedName name="_palopasteviewzerosuppression" localSheetId="6" hidden="1">FALSE</definedName>
    <definedName name="_palopasteviewzerosuppression" localSheetId="7" hidden="1">FALSE</definedName>
    <definedName name="_palopasteviewzerosuppressionalsocalculatednull" localSheetId="3" hidden="1">FALSE</definedName>
    <definedName name="_palopasteviewzerosuppressionalsocalculatednull" localSheetId="4" hidden="1">FALSE</definedName>
    <definedName name="_palopasteviewzerosuppressionalsocalculatednull" localSheetId="2" hidden="1">FALSE</definedName>
    <definedName name="_palopasteviewzerosuppressionalsocalculatednull" localSheetId="0" hidden="1">FALSE</definedName>
    <definedName name="_palopasteviewzerosuppressionalsocalculatednull" localSheetId="5" hidden="1">FALSE</definedName>
    <definedName name="_palopasteviewzerosuppressionalsocalculatednull" localSheetId="1" hidden="1">FALSE</definedName>
    <definedName name="_palopasteviewzerosuppressionalsocalculatednull" localSheetId="8" hidden="1">FALSE</definedName>
    <definedName name="_palopasteviewzerosuppressionalsocalculatednull" localSheetId="9" hidden="1">FALSE</definedName>
    <definedName name="_palopasteviewzerosuppressionalsocalculatednull" localSheetId="6" hidden="1">FALSE</definedName>
    <definedName name="_palopasteviewzerosuppressionalsocalculatednull" localSheetId="7" hidden="1">FALSE</definedName>
    <definedName name="AT_ExSc_Datenstand">#REF!</definedName>
    <definedName name="AT_Instrumente_Datenstand">AT_nach_Instrumenten!#REF!</definedName>
    <definedName name="AT_Org_Torten_Datenstand" localSheetId="4">AT_Organisationstypen_KMU!$D$29</definedName>
    <definedName name="AT_Org_Torten_Datenstand">#REF!</definedName>
    <definedName name="AT_zentr_KZ_Datenstand">#REF!</definedName>
    <definedName name="Bet_Anteile_EU_Datenstand">#REF!</definedName>
    <definedName name="Bet_AT_Saeulen_Datenstand">#REF!</definedName>
    <definedName name="BL_FactSheet_Bundesland" localSheetId="0">[2]uebbneu_Factsheet_AT!$D$77</definedName>
    <definedName name="BL_FactSheet_Bundesland">#REF!</definedName>
    <definedName name="BL_FactSheet_Datenstand">#REF!</definedName>
    <definedName name="BL_nach_Programmen_Datenstand" localSheetId="4">#REF!</definedName>
    <definedName name="BL_nach_Programmen_Datenstand" localSheetId="2">#REF!</definedName>
    <definedName name="BL_nach_Programmen_Datenstand">#REF!</definedName>
    <definedName name="_xlnm.Print_Area" localSheetId="3">AT_nach_Instrumenten!$C$3:$J$65</definedName>
    <definedName name="_xlnm.Print_Area" localSheetId="4">AT_Organisationstypen_KMU!$C$3:$H$24</definedName>
    <definedName name="_xlnm.Print_Area" localSheetId="2">Bet_AT_Saeulen_Organistypen!$C$2:$I$35</definedName>
    <definedName name="_xlnm.Print_Area" localSheetId="0">Beteilig_Alle_EU28_AT_Programme!$C$2:$V$61</definedName>
    <definedName name="_xlnm.Print_Area" localSheetId="5">Beteilig_Bundesland_Programm!$C$2:$M$61</definedName>
    <definedName name="_xlnm.Print_Area" localSheetId="1">Beteiligung_Anteil_AT_Programme!$C$2:$V$61</definedName>
    <definedName name="_xlnm.Print_Area" localSheetId="8">'Eckdaten EU-Mitgliedsta'!$C$2:$O$39</definedName>
    <definedName name="_xlnm.Print_Area" localSheetId="9">Erfolgsquoten_EU28!$C$2:$O$42</definedName>
    <definedName name="_xlnm.Print_Area" localSheetId="6">Foerd_Bundesland_Programm!$C$2:$M$61</definedName>
    <definedName name="_xlnm.Print_Area" localSheetId="7">Koord_Bundesland_Programm!$C$2:$M$61</definedName>
    <definedName name="DynaRange1" comment="Managed by DynaRange DynaRange1" localSheetId="3">""</definedName>
    <definedName name="DynaRange1" comment="Managed by DynaRange DynaRange1" localSheetId="0">"5795"</definedName>
    <definedName name="DynaRange1" comment="Managed by DynaRange DynaRange1" localSheetId="5">"5795"</definedName>
    <definedName name="DynaRange1" comment="Managed by DynaRange DynaRange1" localSheetId="1">"5795"</definedName>
    <definedName name="DynaRange1" comment="Managed by DynaRange DynaRange1" localSheetId="8">""</definedName>
    <definedName name="DynaRange1" comment="Managed by DynaRange DynaRange1" localSheetId="9">""</definedName>
    <definedName name="DynaRange1" comment="Managed by DynaRange DynaRange1" localSheetId="6">"5795"</definedName>
    <definedName name="DynaRange1" comment="Managed by DynaRange DynaRange1" localSheetId="7">"5795"</definedName>
    <definedName name="Eckd_Staatengruppen_Datenstand">#REF!</definedName>
    <definedName name="Eckdaten_Alle_Progr_Datenstand" localSheetId="0">Beteilig_Alle_EU28_AT_Programme!$C$64</definedName>
    <definedName name="Eckdaten_Alle_Progr_Datenstand" localSheetId="5">Beteilig_Bundesland_Programm!$C$64</definedName>
    <definedName name="Eckdaten_Alle_Progr_Datenstand" localSheetId="1">Beteiligung_Anteil_AT_Programme!$C$64</definedName>
    <definedName name="Eckdaten_Alle_Progr_Datenstand" localSheetId="6">Foerd_Bundesland_Programm!$C$64</definedName>
    <definedName name="Eckdaten_Alle_Progr_Datenstand" localSheetId="7">Koord_Bundesland_Programm!$C$64</definedName>
    <definedName name="Eckdaten_Alle_Progr_Datenstand">#REF!</definedName>
    <definedName name="Eckdaten_BL_Datenstand">#REF!</definedName>
    <definedName name="Eckdaten_EU_Datenstand" localSheetId="9">Erfolgsquoten_EU28!$D$45</definedName>
    <definedName name="Eckdaten_EU_Datenstand">'Eckdaten EU-Mitgliedsta'!$D$42</definedName>
    <definedName name="Erfolgsquote_BL_Datenstand">#REF!</definedName>
    <definedName name="Erfolgsquoten_Orgtyp_Datenstand" localSheetId="4">#REF!</definedName>
    <definedName name="Erfolgsquoten_Orgtyp_Datenstand" localSheetId="2">#REF!</definedName>
    <definedName name="Erfolgsquoten_Orgtyp_Datenstand">#REF!</definedName>
    <definedName name="Linien_Erfolgsquoten_Datenstand">#REF!</definedName>
    <definedName name="Org_RP_Vgl_Datenstand">#REF!</definedName>
    <definedName name="Print_Area" localSheetId="3">AT_nach_Instrumenten!$C$3:$K$66</definedName>
    <definedName name="Print_Area" localSheetId="4">AT_Organisationstypen_KMU!$A$1:$I$25</definedName>
    <definedName name="Print_Area" localSheetId="2">Bet_AT_Saeulen_Organistypen!$A$1:$J$36</definedName>
    <definedName name="Print_Area" localSheetId="0">Beteilig_Alle_EU28_AT_Programme!$A$1:$W$62</definedName>
    <definedName name="Print_Area" localSheetId="5">Beteilig_Bundesland_Programm!$A$1:$N$62</definedName>
    <definedName name="Print_Area" localSheetId="1">Beteiligung_Anteil_AT_Programme!$A$1:$W$62</definedName>
    <definedName name="Print_Area" localSheetId="8">'Eckdaten EU-Mitgliedsta'!$A$1:$P$40</definedName>
    <definedName name="Print_Area" localSheetId="9">Erfolgsquoten_EU28!$A$1:$O$43</definedName>
    <definedName name="Print_Area" localSheetId="6">Foerd_Bundesland_Programm!$A$1:$N$62</definedName>
    <definedName name="Print_Area" localSheetId="7">Koord_Bundesland_Programm!$A$1:$N$62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N58" i="102" l="1"/>
  <c r="M58" i="102"/>
  <c r="L58" i="102"/>
  <c r="N57" i="102"/>
  <c r="M57" i="102"/>
  <c r="L57" i="102"/>
  <c r="N56" i="102"/>
  <c r="M56" i="102"/>
  <c r="L56" i="102"/>
  <c r="N55" i="102"/>
  <c r="M55" i="102"/>
  <c r="L55" i="102"/>
  <c r="N54" i="102"/>
  <c r="M54" i="102"/>
  <c r="L54" i="102"/>
  <c r="N53" i="102"/>
  <c r="M53" i="102"/>
  <c r="L53" i="102"/>
  <c r="N52" i="102"/>
  <c r="M52" i="102"/>
  <c r="L52" i="102"/>
  <c r="N51" i="102"/>
  <c r="M51" i="102"/>
  <c r="L51" i="102"/>
  <c r="N50" i="102"/>
  <c r="M50" i="102"/>
  <c r="L50" i="102"/>
  <c r="N49" i="102"/>
  <c r="M49" i="102"/>
  <c r="L49" i="102"/>
  <c r="N48" i="102"/>
  <c r="M48" i="102"/>
  <c r="L48" i="102"/>
  <c r="N47" i="102"/>
  <c r="M47" i="102"/>
  <c r="L47" i="102"/>
  <c r="N46" i="102"/>
  <c r="M46" i="102"/>
  <c r="L46" i="102"/>
  <c r="N45" i="102"/>
  <c r="M45" i="102"/>
  <c r="L45" i="102"/>
  <c r="N44" i="102"/>
  <c r="M44" i="102"/>
  <c r="L44" i="102"/>
  <c r="N43" i="102"/>
  <c r="M43" i="102"/>
  <c r="L43" i="102"/>
  <c r="N42" i="102"/>
  <c r="M42" i="102"/>
  <c r="L42" i="102"/>
  <c r="N41" i="102"/>
  <c r="M41" i="102"/>
  <c r="L41" i="102"/>
  <c r="N40" i="102"/>
  <c r="M40" i="102"/>
  <c r="L40" i="102"/>
  <c r="N39" i="102"/>
  <c r="M39" i="102"/>
  <c r="L39" i="102"/>
  <c r="N38" i="102"/>
  <c r="M38" i="102"/>
  <c r="L38" i="102"/>
  <c r="N37" i="102"/>
  <c r="M37" i="102"/>
  <c r="L37" i="102"/>
  <c r="N36" i="102"/>
  <c r="M36" i="102"/>
  <c r="L36" i="102"/>
  <c r="N35" i="102"/>
  <c r="M35" i="102"/>
  <c r="L35" i="102"/>
  <c r="N34" i="102"/>
  <c r="M34" i="102"/>
  <c r="L34" i="102"/>
  <c r="N33" i="102"/>
  <c r="M33" i="102"/>
  <c r="L33" i="102"/>
  <c r="N32" i="102"/>
  <c r="M32" i="102"/>
  <c r="L32" i="102"/>
  <c r="N31" i="102"/>
  <c r="M31" i="102"/>
  <c r="L31" i="102"/>
  <c r="N30" i="102"/>
  <c r="M30" i="102"/>
  <c r="L30" i="102"/>
  <c r="N29" i="102"/>
  <c r="M29" i="102"/>
  <c r="L29" i="102"/>
  <c r="N28" i="102"/>
  <c r="M28" i="102"/>
  <c r="L28" i="102"/>
  <c r="N27" i="102"/>
  <c r="M27" i="102"/>
  <c r="L27" i="102"/>
  <c r="N26" i="102"/>
  <c r="M26" i="102"/>
  <c r="L26" i="102"/>
  <c r="N25" i="102"/>
  <c r="M25" i="102"/>
  <c r="L25" i="102"/>
  <c r="N24" i="102"/>
  <c r="M24" i="102"/>
  <c r="L24" i="102"/>
  <c r="N23" i="102"/>
  <c r="M23" i="102"/>
  <c r="L23" i="102"/>
  <c r="N22" i="102"/>
  <c r="M22" i="102"/>
  <c r="L22" i="102"/>
  <c r="N21" i="102"/>
  <c r="M21" i="102"/>
  <c r="L21" i="102"/>
  <c r="N20" i="102"/>
  <c r="M20" i="102"/>
  <c r="L20" i="102"/>
  <c r="N19" i="102"/>
  <c r="M19" i="102"/>
  <c r="L19" i="102"/>
  <c r="N18" i="102"/>
  <c r="M18" i="102"/>
  <c r="L18" i="102"/>
  <c r="N17" i="102"/>
  <c r="M17" i="102"/>
  <c r="L17" i="102"/>
  <c r="N16" i="102"/>
  <c r="M16" i="102"/>
  <c r="L16" i="102"/>
  <c r="N15" i="102"/>
  <c r="M15" i="102"/>
  <c r="L15" i="102"/>
  <c r="N14" i="102"/>
  <c r="M14" i="102"/>
  <c r="L14" i="102"/>
  <c r="N13" i="102"/>
  <c r="M13" i="102"/>
  <c r="L13" i="102"/>
  <c r="N12" i="102"/>
  <c r="M12" i="102"/>
  <c r="L12" i="102"/>
  <c r="N11" i="102"/>
  <c r="M11" i="102"/>
  <c r="L11" i="102"/>
  <c r="N10" i="102"/>
  <c r="M10" i="102"/>
  <c r="L10" i="102"/>
  <c r="N9" i="102"/>
  <c r="M9" i="102"/>
  <c r="L9" i="102"/>
  <c r="N8" i="102"/>
  <c r="M8" i="102"/>
  <c r="L8" i="102"/>
  <c r="N7" i="102"/>
  <c r="M7" i="102"/>
  <c r="L7" i="102"/>
  <c r="N6" i="102"/>
  <c r="M6" i="102"/>
  <c r="L6" i="102"/>
  <c r="S5" i="102"/>
  <c r="O5" i="102"/>
  <c r="L5" i="102"/>
  <c r="H5" i="102"/>
  <c r="D5" i="102"/>
  <c r="L4" i="102"/>
  <c r="F6" i="22" l="1"/>
  <c r="H6" i="22"/>
  <c r="C4" i="45" l="1"/>
  <c r="S5" i="40" l="1"/>
  <c r="O9" i="45" l="1"/>
  <c r="L9" i="45"/>
  <c r="J9" i="45"/>
  <c r="I9" i="45"/>
  <c r="H9" i="45"/>
  <c r="G9" i="45"/>
  <c r="F9" i="45"/>
  <c r="E9" i="45"/>
  <c r="I39" i="20" l="1"/>
  <c r="I37" i="20"/>
  <c r="I58" i="20"/>
  <c r="I36" i="20"/>
  <c r="I41" i="20"/>
  <c r="I34" i="20"/>
  <c r="I40" i="20"/>
  <c r="I26" i="20"/>
  <c r="I31" i="20"/>
  <c r="I43" i="20"/>
  <c r="I27" i="20"/>
  <c r="I57" i="20"/>
  <c r="I33" i="20"/>
  <c r="I25" i="20"/>
  <c r="I54" i="20"/>
  <c r="I50" i="20"/>
  <c r="I44" i="20"/>
  <c r="I60" i="20"/>
  <c r="I48" i="20"/>
  <c r="I52" i="20"/>
  <c r="I35" i="20"/>
  <c r="I53" i="20"/>
  <c r="I49" i="20"/>
  <c r="I47" i="20"/>
  <c r="I45" i="20"/>
  <c r="I42" i="20"/>
  <c r="I38" i="20"/>
  <c r="I51" i="20"/>
  <c r="I24" i="20"/>
  <c r="I30" i="20"/>
  <c r="I28" i="20"/>
  <c r="I56" i="20"/>
  <c r="I46" i="20"/>
  <c r="I59" i="20"/>
  <c r="I32" i="20"/>
  <c r="O5" i="40"/>
  <c r="L5" i="40"/>
  <c r="H5" i="40"/>
  <c r="D5" i="40"/>
  <c r="L4" i="40"/>
  <c r="E6" i="22" l="1"/>
  <c r="G6" i="22"/>
  <c r="I6" i="22"/>
  <c r="J6" i="22"/>
  <c r="L6" i="22"/>
  <c r="O6" i="22"/>
  <c r="O24" i="45" l="1"/>
  <c r="O33" i="22"/>
  <c r="O18" i="45"/>
  <c r="O15" i="22"/>
  <c r="O15" i="45"/>
  <c r="O27" i="22"/>
  <c r="O21" i="22"/>
  <c r="O13" i="22"/>
  <c r="O32" i="22"/>
  <c r="O18" i="22"/>
  <c r="O11" i="22"/>
  <c r="O17" i="22"/>
  <c r="O14" i="45"/>
  <c r="O31" i="22"/>
  <c r="O31" i="45"/>
  <c r="O30" i="45"/>
  <c r="O33" i="45"/>
  <c r="O29" i="22"/>
  <c r="O30" i="22"/>
  <c r="O34" i="45"/>
  <c r="O36" i="22"/>
  <c r="O23" i="22"/>
  <c r="O8" i="22"/>
  <c r="O19" i="45"/>
  <c r="O35" i="22"/>
  <c r="O12" i="45"/>
  <c r="O17" i="45"/>
  <c r="O7" i="22"/>
  <c r="O27" i="45"/>
  <c r="O9" i="22"/>
  <c r="O37" i="45"/>
  <c r="O38" i="45"/>
  <c r="O28" i="45"/>
  <c r="O26" i="45"/>
  <c r="O13" i="45"/>
  <c r="O25" i="45"/>
  <c r="O16" i="22"/>
  <c r="O34" i="22"/>
  <c r="O14" i="22"/>
  <c r="O39" i="45"/>
  <c r="O19" i="22"/>
  <c r="O11" i="45"/>
  <c r="O29" i="45"/>
  <c r="O25" i="22"/>
  <c r="O22" i="45"/>
  <c r="O21" i="45"/>
  <c r="O20" i="22"/>
  <c r="O10" i="22"/>
  <c r="O10" i="45"/>
  <c r="O24" i="22"/>
  <c r="O12" i="22"/>
  <c r="O28" i="22"/>
  <c r="O20" i="45"/>
  <c r="O16" i="45"/>
  <c r="O26" i="22"/>
  <c r="O23" i="45"/>
  <c r="O22" i="22"/>
  <c r="O36" i="45"/>
  <c r="O35" i="45"/>
  <c r="O32" i="45"/>
  <c r="I11" i="20" l="1"/>
  <c r="I19" i="20"/>
  <c r="I13" i="20"/>
  <c r="I9" i="20"/>
  <c r="I18" i="20"/>
  <c r="I23" i="20"/>
  <c r="I8" i="20"/>
  <c r="I10" i="20"/>
  <c r="I14" i="20"/>
  <c r="I12" i="20"/>
  <c r="I16" i="20"/>
  <c r="I21" i="20"/>
  <c r="I7" i="20"/>
  <c r="I20" i="20"/>
  <c r="I15" i="20"/>
  <c r="I17" i="20"/>
  <c r="I22" i="20"/>
  <c r="I55" i="20" l="1"/>
  <c r="I29" i="20"/>
  <c r="H30" i="45"/>
  <c r="F37" i="45"/>
  <c r="L37" i="45"/>
  <c r="H17" i="45"/>
  <c r="J17" i="45"/>
  <c r="J10" i="45"/>
  <c r="H11" i="45"/>
  <c r="J26" i="45"/>
  <c r="H26" i="45"/>
  <c r="J31" i="45"/>
  <c r="F32" i="45"/>
  <c r="L32" i="45"/>
  <c r="J11" i="45"/>
  <c r="H10" i="45"/>
  <c r="H18" i="45"/>
  <c r="H35" i="45"/>
  <c r="H31" i="45"/>
  <c r="H20" i="45"/>
  <c r="H12" i="45"/>
  <c r="L31" i="45"/>
  <c r="F31" i="45"/>
  <c r="H21" i="45"/>
  <c r="H14" i="45"/>
  <c r="J36" i="45"/>
  <c r="F21" i="45"/>
  <c r="L21" i="45"/>
  <c r="L28" i="45"/>
  <c r="F28" i="45"/>
  <c r="J20" i="45"/>
  <c r="H33" i="45"/>
  <c r="J23" i="45"/>
  <c r="F13" i="45"/>
  <c r="L13" i="45"/>
  <c r="L23" i="45"/>
  <c r="F23" i="45"/>
  <c r="L14" i="45"/>
  <c r="F14" i="45"/>
  <c r="H28" i="45"/>
  <c r="H39" i="45"/>
  <c r="J37" i="45"/>
  <c r="J16" i="45"/>
  <c r="H38" i="45"/>
  <c r="L10" i="45"/>
  <c r="F10" i="45"/>
  <c r="J15" i="45"/>
  <c r="H15" i="45"/>
  <c r="F24" i="45"/>
  <c r="L24" i="45"/>
  <c r="H32" i="45"/>
  <c r="F20" i="45"/>
  <c r="L20" i="45"/>
  <c r="L18" i="45"/>
  <c r="F18" i="45"/>
  <c r="F36" i="45"/>
  <c r="L36" i="45"/>
  <c r="H37" i="45"/>
  <c r="J34" i="45"/>
  <c r="H19" i="45"/>
  <c r="L34" i="45"/>
  <c r="F34" i="45"/>
  <c r="J14" i="45"/>
  <c r="H16" i="45"/>
  <c r="H23" i="45"/>
  <c r="L19" i="45"/>
  <c r="F19" i="45"/>
  <c r="J24" i="45"/>
  <c r="J25" i="45"/>
  <c r="J12" i="45"/>
  <c r="H34" i="45"/>
  <c r="L26" i="45"/>
  <c r="F26" i="45"/>
  <c r="J32" i="45"/>
  <c r="L39" i="45"/>
  <c r="F39" i="45"/>
  <c r="H27" i="45"/>
  <c r="L17" i="45"/>
  <c r="F17" i="45"/>
  <c r="F38" i="45"/>
  <c r="L38" i="45"/>
  <c r="J38" i="45"/>
  <c r="F29" i="45"/>
  <c r="L29" i="45"/>
  <c r="J27" i="45"/>
  <c r="H36" i="45"/>
  <c r="H25" i="45"/>
  <c r="F12" i="45"/>
  <c r="L12" i="45"/>
  <c r="J28" i="45"/>
  <c r="H13" i="45"/>
  <c r="J33" i="45"/>
  <c r="F11" i="45"/>
  <c r="L11" i="45"/>
  <c r="H29" i="45"/>
  <c r="H24" i="45"/>
  <c r="J22" i="45"/>
  <c r="L16" i="45"/>
  <c r="F16" i="45"/>
  <c r="L25" i="45"/>
  <c r="F25" i="45"/>
  <c r="J19" i="45"/>
  <c r="H22" i="45"/>
  <c r="J21" i="45"/>
  <c r="J18" i="45"/>
  <c r="F35" i="45"/>
  <c r="L35" i="45"/>
  <c r="J13" i="45"/>
  <c r="J30" i="45"/>
  <c r="J29" i="45"/>
  <c r="F15" i="45"/>
  <c r="L15" i="45"/>
  <c r="F27" i="45"/>
  <c r="L27" i="45"/>
  <c r="L33" i="45"/>
  <c r="F33" i="45"/>
  <c r="L22" i="45"/>
  <c r="F22" i="45"/>
  <c r="J33" i="22"/>
  <c r="H27" i="22"/>
  <c r="F22" i="22"/>
  <c r="L22" i="22"/>
  <c r="H8" i="22"/>
  <c r="L9" i="22"/>
  <c r="F9" i="22"/>
  <c r="F30" i="22"/>
  <c r="L30" i="22"/>
  <c r="J26" i="22"/>
  <c r="H12" i="22"/>
  <c r="H7" i="22"/>
  <c r="F10" i="22"/>
  <c r="L10" i="22"/>
  <c r="H36" i="22"/>
  <c r="F15" i="22"/>
  <c r="L15" i="22"/>
  <c r="L26" i="22"/>
  <c r="F26" i="22"/>
  <c r="L24" i="22"/>
  <c r="F24" i="22"/>
  <c r="J8" i="22"/>
  <c r="H19" i="22"/>
  <c r="L31" i="22"/>
  <c r="F31" i="22"/>
  <c r="J13" i="22"/>
  <c r="L33" i="22"/>
  <c r="F33" i="22"/>
  <c r="H22" i="22"/>
  <c r="J22" i="22"/>
  <c r="F19" i="22"/>
  <c r="L19" i="22"/>
  <c r="J21" i="22"/>
  <c r="L25" i="22"/>
  <c r="F25" i="22"/>
  <c r="F21" i="22"/>
  <c r="L21" i="22"/>
  <c r="H11" i="22"/>
  <c r="J10" i="22"/>
  <c r="J35" i="22"/>
  <c r="F14" i="22"/>
  <c r="L14" i="22"/>
  <c r="J36" i="22"/>
  <c r="J31" i="22"/>
  <c r="J17" i="22"/>
  <c r="H23" i="22"/>
  <c r="H16" i="22"/>
  <c r="J19" i="22"/>
  <c r="J25" i="22"/>
  <c r="F8" i="22"/>
  <c r="L8" i="22"/>
  <c r="H24" i="22"/>
  <c r="F20" i="22"/>
  <c r="L20" i="22"/>
  <c r="J14" i="22"/>
  <c r="H33" i="22"/>
  <c r="H28" i="22"/>
  <c r="H26" i="22"/>
  <c r="L18" i="22"/>
  <c r="F18" i="22"/>
  <c r="H25" i="22"/>
  <c r="J11" i="22"/>
  <c r="J15" i="22"/>
  <c r="L28" i="22"/>
  <c r="F28" i="22"/>
  <c r="L13" i="22"/>
  <c r="F13" i="22"/>
  <c r="F16" i="22"/>
  <c r="L16" i="22"/>
  <c r="J16" i="22"/>
  <c r="H14" i="22"/>
  <c r="L29" i="22"/>
  <c r="F29" i="22"/>
  <c r="M6" i="40"/>
  <c r="N48" i="40"/>
  <c r="M33" i="40"/>
  <c r="N34" i="40"/>
  <c r="N50" i="40"/>
  <c r="M42" i="40"/>
  <c r="M21" i="40"/>
  <c r="M37" i="40"/>
  <c r="N23" i="40"/>
  <c r="L25" i="40"/>
  <c r="L40" i="40"/>
  <c r="N35" i="40"/>
  <c r="N15" i="40"/>
  <c r="M28" i="40"/>
  <c r="M30" i="40"/>
  <c r="N26" i="40"/>
  <c r="N21" i="40"/>
  <c r="N30" i="40"/>
  <c r="L16" i="40"/>
  <c r="M53" i="40"/>
  <c r="L53" i="40"/>
  <c r="N38" i="40"/>
  <c r="N39" i="40"/>
  <c r="N12" i="40"/>
  <c r="N37" i="40"/>
  <c r="M20" i="40"/>
  <c r="M12" i="40"/>
  <c r="L42" i="40"/>
  <c r="N43" i="40"/>
  <c r="M48" i="40"/>
  <c r="M57" i="40"/>
  <c r="L51" i="40"/>
  <c r="M8" i="40"/>
  <c r="N28" i="40"/>
  <c r="M17" i="40"/>
  <c r="L54" i="40"/>
  <c r="L56" i="40"/>
  <c r="N24" i="40"/>
  <c r="L20" i="40"/>
  <c r="L30" i="40"/>
  <c r="N7" i="40"/>
  <c r="L49" i="40"/>
  <c r="N44" i="40"/>
  <c r="M11" i="40"/>
  <c r="M15" i="40"/>
  <c r="N40" i="40"/>
  <c r="N42" i="40"/>
  <c r="L13" i="40"/>
  <c r="N9" i="40"/>
  <c r="L31" i="40"/>
  <c r="M36" i="40"/>
  <c r="L52" i="40"/>
  <c r="L11" i="40"/>
  <c r="N49" i="40"/>
  <c r="M41" i="40"/>
  <c r="L29" i="40"/>
  <c r="M39" i="40"/>
  <c r="M31" i="40"/>
  <c r="L12" i="40"/>
  <c r="N29" i="40"/>
  <c r="L44" i="40"/>
  <c r="M38" i="40"/>
  <c r="N41" i="40"/>
  <c r="L21" i="40"/>
  <c r="L47" i="40"/>
  <c r="J35" i="45"/>
  <c r="L23" i="22"/>
  <c r="F23" i="22"/>
  <c r="J12" i="22"/>
  <c r="N33" i="40"/>
  <c r="L30" i="45"/>
  <c r="F30" i="45"/>
  <c r="N13" i="40"/>
  <c r="L27" i="22"/>
  <c r="F27" i="22"/>
  <c r="J39" i="45"/>
  <c r="M58" i="40"/>
  <c r="N55" i="40"/>
  <c r="L27" i="40"/>
  <c r="H35" i="22"/>
  <c r="N51" i="40"/>
  <c r="L43" i="40"/>
  <c r="H17" i="22"/>
  <c r="L9" i="40"/>
  <c r="L37" i="40"/>
  <c r="L7" i="22"/>
  <c r="F7" i="22"/>
  <c r="H10" i="22"/>
  <c r="L36" i="22"/>
  <c r="F36" i="22"/>
  <c r="J24" i="22"/>
  <c r="N22" i="40"/>
  <c r="M45" i="40"/>
  <c r="J18" i="22"/>
  <c r="M43" i="40"/>
  <c r="J9" i="22"/>
  <c r="H31" i="22"/>
  <c r="J30" i="22"/>
  <c r="N17" i="40"/>
  <c r="J32" i="22"/>
  <c r="L35" i="40"/>
  <c r="J28" i="22"/>
  <c r="M34" i="40"/>
  <c r="N53" i="40"/>
  <c r="H29" i="22"/>
  <c r="J20" i="22"/>
  <c r="N8" i="40"/>
  <c r="J23" i="22"/>
  <c r="M9" i="40"/>
  <c r="J29" i="22"/>
  <c r="H30" i="22"/>
  <c r="M25" i="40"/>
  <c r="H32" i="22"/>
  <c r="H20" i="22"/>
  <c r="M19" i="40"/>
  <c r="N20" i="40"/>
  <c r="M7" i="40"/>
  <c r="H9" i="22"/>
  <c r="F32" i="22"/>
  <c r="L32" i="22"/>
  <c r="J34" i="22"/>
  <c r="M14" i="40"/>
  <c r="L34" i="22"/>
  <c r="F34" i="22"/>
  <c r="N32" i="40"/>
  <c r="L57" i="40"/>
  <c r="L39" i="40"/>
  <c r="M23" i="40"/>
  <c r="M52" i="40"/>
  <c r="J27" i="22"/>
  <c r="L8" i="40"/>
  <c r="M44" i="40"/>
  <c r="M29" i="40"/>
  <c r="N31" i="40"/>
  <c r="N19" i="40"/>
  <c r="L34" i="40"/>
  <c r="M27" i="40"/>
  <c r="L38" i="40"/>
  <c r="L26" i="40"/>
  <c r="L36" i="40"/>
  <c r="N14" i="40"/>
  <c r="L41" i="40"/>
  <c r="N11" i="40"/>
  <c r="J7" i="22"/>
  <c r="L24" i="40"/>
  <c r="L45" i="40"/>
  <c r="H34" i="22"/>
  <c r="H15" i="22"/>
  <c r="L17" i="22"/>
  <c r="F17" i="22"/>
  <c r="H21" i="22"/>
  <c r="L48" i="40"/>
  <c r="F11" i="22"/>
  <c r="L11" i="22"/>
  <c r="M10" i="40"/>
  <c r="L18" i="40"/>
  <c r="M32" i="40"/>
  <c r="M54" i="40"/>
  <c r="F12" i="22"/>
  <c r="L12" i="22"/>
  <c r="M46" i="40"/>
  <c r="M56" i="40"/>
  <c r="M50" i="40"/>
  <c r="H13" i="22"/>
  <c r="N16" i="40"/>
  <c r="M40" i="40"/>
  <c r="F35" i="22"/>
  <c r="L35" i="22"/>
  <c r="N54" i="40"/>
  <c r="L17" i="40"/>
  <c r="N47" i="40"/>
  <c r="M35" i="40"/>
  <c r="L23" i="40"/>
  <c r="L46" i="40"/>
  <c r="N25" i="40"/>
  <c r="N36" i="40"/>
  <c r="N10" i="40"/>
  <c r="L15" i="40"/>
  <c r="N18" i="40"/>
  <c r="N58" i="40"/>
  <c r="L55" i="40"/>
  <c r="L14" i="40"/>
  <c r="L32" i="40"/>
  <c r="M13" i="40"/>
  <c r="M26" i="40"/>
  <c r="M47" i="40"/>
  <c r="M24" i="40"/>
  <c r="L58" i="40"/>
  <c r="M18" i="40"/>
  <c r="N27" i="40"/>
  <c r="L7" i="40"/>
  <c r="N52" i="40"/>
  <c r="L6" i="40"/>
  <c r="L33" i="40"/>
  <c r="N45" i="40"/>
  <c r="N46" i="40"/>
  <c r="L28" i="40"/>
  <c r="L10" i="40"/>
  <c r="N57" i="40"/>
  <c r="M51" i="40"/>
  <c r="M16" i="40"/>
  <c r="M49" i="40"/>
  <c r="M55" i="40"/>
  <c r="N6" i="40"/>
  <c r="L50" i="40"/>
  <c r="L19" i="40"/>
  <c r="M22" i="40"/>
  <c r="N56" i="40"/>
  <c r="L22" i="40"/>
  <c r="H18" i="22" l="1"/>
</calcChain>
</file>

<file path=xl/connections.xml><?xml version="1.0" encoding="utf-8"?>
<connections xmlns="http://schemas.openxmlformats.org/spreadsheetml/2006/main">
  <connection id="1" sourceFile="S:\DA\05_Produkte\EU-PM_Ueberblicksbericht\Allgemein\Blasendiagramm_jedoxtest.xlsx" keepAlive="1" name="Blasendiagramm_jedoxtest" type="5" refreshedVersion="0" new="1" background="1" saveData="1">
    <dbPr connection="Provider=Microsoft.ACE.OLEDB.12.0;Password=&quot;&quot;;User ID=Admin;Data Source=S:\DA\05_Produkte\EU-PM_Ueberblicksbericht\Allgemein\Blasendiagramm_jedoxtest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abelle1$" commandType="3"/>
  </connection>
</connections>
</file>

<file path=xl/sharedStrings.xml><?xml version="1.0" encoding="utf-8"?>
<sst xmlns="http://schemas.openxmlformats.org/spreadsheetml/2006/main" count="610" uniqueCount="209">
  <si>
    <t>BETEILIGUNGEN</t>
  </si>
  <si>
    <t>KOORDINATIONEN</t>
  </si>
  <si>
    <t>EURATOM</t>
  </si>
  <si>
    <t>Science with and for Society</t>
  </si>
  <si>
    <t>Societal Challenges</t>
  </si>
  <si>
    <t>Industrial Leadership</t>
  </si>
  <si>
    <t>Excellent Science</t>
  </si>
  <si>
    <t/>
  </si>
  <si>
    <t>Österreich</t>
  </si>
  <si>
    <t>AT</t>
  </si>
  <si>
    <t>benannter Bereich AT_Org_Torten_Datenstand -&gt;</t>
  </si>
  <si>
    <t>Alle Organisationstypen</t>
  </si>
  <si>
    <t>ANZAHL BEWILLIGTE KOORDINATIONEN</t>
  </si>
  <si>
    <t>BEWILLIGTE FÖRDERUNG (Mio.€)</t>
  </si>
  <si>
    <t>ANZAHL BEWILLIGTE BETEILIGUNGEN</t>
  </si>
  <si>
    <t>BEWILLIGTE BETEILIGUNGEN</t>
  </si>
  <si>
    <t>benannter Bereich Eckdaten_Alle_Progr_Datenstand -&gt;</t>
  </si>
  <si>
    <t>EU-28</t>
  </si>
  <si>
    <t>ANTEIL ÖSTERR. BEW. BETEILIGUNGEN AN ALLEN STAATEN</t>
  </si>
  <si>
    <t>BEWILLIGTE FÖRDERUNGEN (Mio. €)</t>
  </si>
  <si>
    <t>BEWILLIGTE KOORDINATIONEN</t>
  </si>
  <si>
    <t>EVALUIERTE BETEILIGUNGEN</t>
  </si>
  <si>
    <t>ANTEIL AT AN ALLEN STAATEN</t>
  </si>
  <si>
    <t>ERFOLGSQUOTE DER BETEILIGUNG</t>
  </si>
  <si>
    <t>Einreichungen, ausblenden</t>
  </si>
  <si>
    <t>Österreichische Beteiligung nach Instrumenten</t>
  </si>
  <si>
    <t>benannter Bereich Eckdaten_EU_Datenstand -&gt;</t>
  </si>
  <si>
    <t>Mitgliedstaaten</t>
  </si>
  <si>
    <t>FP7 Bewill, ausblenden</t>
  </si>
  <si>
    <t>FP7 Einr ausblenden</t>
  </si>
  <si>
    <t>Einreichungen ausblenden</t>
  </si>
  <si>
    <t>Bewilligte Beteiligungen</t>
  </si>
  <si>
    <t>Beteiligungen in absoluten Zahlen</t>
  </si>
  <si>
    <t>KNOWLEDGE</t>
  </si>
  <si>
    <t>IMPACT</t>
  </si>
  <si>
    <t>GOV</t>
  </si>
  <si>
    <t>RESACCESS</t>
  </si>
  <si>
    <t>SCIENCE</t>
  </si>
  <si>
    <t>INEGSOC</t>
  </si>
  <si>
    <t>GENDEREQ</t>
  </si>
  <si>
    <t>CAREER</t>
  </si>
  <si>
    <t>NCPNET</t>
  </si>
  <si>
    <t>INTNET</t>
  </si>
  <si>
    <t>PSF</t>
  </si>
  <si>
    <t>ERA</t>
  </si>
  <si>
    <t>TWINING</t>
  </si>
  <si>
    <t>WIDESPREAD</t>
  </si>
  <si>
    <t>SECURITY</t>
  </si>
  <si>
    <t>SOCIETY</t>
  </si>
  <si>
    <t>ENV</t>
  </si>
  <si>
    <t>TPT</t>
  </si>
  <si>
    <t>ENERGY</t>
  </si>
  <si>
    <t>FOOD</t>
  </si>
  <si>
    <t>HEALTH</t>
  </si>
  <si>
    <t>SME</t>
  </si>
  <si>
    <t>RISKFINANCE</t>
  </si>
  <si>
    <t>LEIT</t>
  </si>
  <si>
    <t>INFRA</t>
  </si>
  <si>
    <t>MSCA</t>
  </si>
  <si>
    <t>FET</t>
  </si>
  <si>
    <t>ERC</t>
  </si>
  <si>
    <t>SME-2</t>
  </si>
  <si>
    <t>SME-1</t>
  </si>
  <si>
    <t>RIA</t>
  </si>
  <si>
    <t>MSCA-RISE</t>
  </si>
  <si>
    <t>MSCA-ITN-ETN</t>
  </si>
  <si>
    <t>MSCA-ITN-EJD</t>
  </si>
  <si>
    <t>MSCA-ITN-EID</t>
  </si>
  <si>
    <t>MSCA-ITN</t>
  </si>
  <si>
    <t>MSCA-IF-GF</t>
  </si>
  <si>
    <t>MSCA-IF-EF</t>
  </si>
  <si>
    <t>MSCA-IF</t>
  </si>
  <si>
    <t>MSCA-COFUND-FP</t>
  </si>
  <si>
    <t>MSCA-COFUND-DP</t>
  </si>
  <si>
    <t>MSCA-COFUND</t>
  </si>
  <si>
    <t>IMI2</t>
  </si>
  <si>
    <t>IA</t>
  </si>
  <si>
    <t>FCH2</t>
  </si>
  <si>
    <t>ERC-SyG</t>
  </si>
  <si>
    <t>ERC-STG</t>
  </si>
  <si>
    <t>ERC-POC</t>
  </si>
  <si>
    <t>ERC-COG</t>
  </si>
  <si>
    <t>ERC-ADG</t>
  </si>
  <si>
    <t>ERA-NET-Cofund</t>
  </si>
  <si>
    <t>ECSEL</t>
  </si>
  <si>
    <t>CSA</t>
  </si>
  <si>
    <t>CS2</t>
  </si>
  <si>
    <t>COFUND-PPI</t>
  </si>
  <si>
    <t>COFUND-PCP</t>
  </si>
  <si>
    <t>COFUND-EJP</t>
  </si>
  <si>
    <t>BBI-RIA</t>
  </si>
  <si>
    <t>BBI-IA-FLAG</t>
  </si>
  <si>
    <t>BBI-IA-DEMO</t>
  </si>
  <si>
    <t>BBI</t>
  </si>
  <si>
    <t>Alle Instrumente</t>
  </si>
  <si>
    <t>Bewilligte Koordinationen</t>
  </si>
  <si>
    <t>Bewilligte Förderung</t>
  </si>
  <si>
    <t>H2020 gesamt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</si>
  <si>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</si>
  <si>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</si>
  <si>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</si>
  <si>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</si>
  <si>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</si>
  <si>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</si>
  <si>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</si>
  <si>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</si>
  <si>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</si>
  <si>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</si>
  <si>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</si>
  <si>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</si>
  <si>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</si>
  <si>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</si>
  <si>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</si>
  <si>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</si>
  <si>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</si>
  <si>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</si>
  <si>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</si>
  <si>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</si>
  <si>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</si>
  <si>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</si>
  <si>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</si>
  <si>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</si>
  <si>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</si>
  <si>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</si>
  <si>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</si>
  <si>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Anmerkung: Instrumente ohne bewilligte Beteiligung werden nicht ausgewiesen.</t>
  </si>
  <si>
    <t>ERFOLGSQUOTE</t>
  </si>
  <si>
    <t>FÖRDERUNG</t>
  </si>
  <si>
    <t>ausblenden!</t>
  </si>
  <si>
    <t>LEIT-ICT</t>
  </si>
  <si>
    <t>LEIT-NMP</t>
  </si>
  <si>
    <t>LEIT-ADVMAT</t>
  </si>
  <si>
    <t>LEIT-BIOTECH</t>
  </si>
  <si>
    <t>LEIT-ADVMANU</t>
  </si>
  <si>
    <t>LEIT-SPACE</t>
  </si>
  <si>
    <t>INNOSUPSME</t>
  </si>
  <si>
    <t>Österreichische Beteiligungen in den Säulen Excellent Science, Industrial Leadership 
und Societal Challenges nach Organisationstyp</t>
  </si>
  <si>
    <t>Country</t>
  </si>
  <si>
    <t>help</t>
  </si>
  <si>
    <t>Country_ID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</si>
  <si>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</si>
  <si>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</si>
  <si>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</si>
  <si>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</si>
  <si>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</si>
  <si>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</si>
  <si>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</si>
  <si>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</si>
  <si>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</si>
  <si>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</si>
  <si>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GESAMT</t>
  </si>
  <si>
    <t>HOCHSCHULE</t>
  </si>
  <si>
    <t>UNTERNEHMEN</t>
  </si>
  <si>
    <t>AUNIV.FORSCHUNG</t>
  </si>
  <si>
    <t>ÖFF.INSTITUTION</t>
  </si>
  <si>
    <t>SONSTIGE</t>
  </si>
  <si>
    <t>Die Kategorisierung einer Organisation als KMU ist nicht nur für Unternehmen möglich. Auch Entitäten, die anderen Organisationstypen zugeordnet sind, können bei der Einreichung den Status eines KMU in Anspruch nehmen.</t>
  </si>
  <si>
    <t>Bewilligungen</t>
  </si>
  <si>
    <t>mit Vertrag</t>
  </si>
  <si>
    <t>KMU (alle Organisationstypen)</t>
  </si>
  <si>
    <t>KMU (nur Unternehmen)</t>
  </si>
  <si>
    <t>Vertragsstatus</t>
  </si>
  <si>
    <t>35</t>
  </si>
  <si>
    <t>Quelle: EC 7/2019; Darstellung FFG</t>
  </si>
  <si>
    <t>Datenstand: 15.7.2019</t>
  </si>
  <si>
    <t>Spreading excellence and widening participation</t>
  </si>
  <si>
    <t>CROSST</t>
  </si>
  <si>
    <t>Euratom.0.</t>
  </si>
  <si>
    <t>EXCSCI-CROSST</t>
  </si>
  <si>
    <t>SEAWP-CROSST</t>
  </si>
  <si>
    <t>SWAFS-CROSST</t>
  </si>
  <si>
    <t>JRC</t>
  </si>
  <si>
    <t>EIT</t>
  </si>
  <si>
    <t>CROSST-od</t>
  </si>
  <si>
    <t>Österreich in Horizon 2020 nach Organisationstypen</t>
  </si>
  <si>
    <t>Hochschule</t>
  </si>
  <si>
    <t>Unternehmen</t>
  </si>
  <si>
    <t>Auniv.Forschung</t>
  </si>
  <si>
    <t>Öff.Institution</t>
  </si>
  <si>
    <t>Sonstige</t>
  </si>
  <si>
    <t xml:space="preserve">-  </t>
  </si>
  <si>
    <t>Horizon 2020: Beteiligung nach Programmen für Alle Staaten, EU-28 und Österreich</t>
  </si>
  <si>
    <t>H2020</t>
  </si>
  <si>
    <t>EC</t>
  </si>
  <si>
    <t>INDLEAD-CROSST</t>
  </si>
  <si>
    <t>SOCCHAL-CROSST</t>
  </si>
  <si>
    <t>Horizon 2020: Beteiligung nach Programmen für Alle Staaten und Österreich, Anteile für Österreich</t>
  </si>
  <si>
    <t>CS2-IA</t>
  </si>
  <si>
    <t>CS2-RIA</t>
  </si>
  <si>
    <t>ECSEL-CSA</t>
  </si>
  <si>
    <t>ECSEL-IA</t>
  </si>
  <si>
    <t>ECSEL-RIA</t>
  </si>
  <si>
    <t>FCH2-CSA</t>
  </si>
  <si>
    <t>FCH2-IA</t>
  </si>
  <si>
    <t>FCH2-RIA</t>
  </si>
  <si>
    <t>IMI2-RIA</t>
  </si>
  <si>
    <t>SGA-CSA</t>
  </si>
  <si>
    <t>SGA-RIA</t>
  </si>
  <si>
    <t>SESAR-CSA</t>
  </si>
  <si>
    <t>SESAR-IA</t>
  </si>
  <si>
    <t>SESAR-RIA</t>
  </si>
  <si>
    <t>Shift2Rail-IA</t>
  </si>
  <si>
    <t>Shift2Rail-RIA</t>
  </si>
  <si>
    <t>H2020-EEN-SGA</t>
  </si>
  <si>
    <t>Österreichische Bundesländer in Horizon 2020 nach Programmen</t>
  </si>
  <si>
    <t>Horizon 2020: Eckdaten für die EU-Mitgliedstaaten</t>
  </si>
  <si>
    <t>Diese Tabelle zeigt die Kennzahlen für Horizon 2020; die Anteile beziehen sich auf EU-28. Zum Vergleich ist in der letzten Spalte die Erfolgsquote der Beteiligung in FP7 angeführt.</t>
  </si>
  <si>
    <t>European Union (JRC)</t>
  </si>
  <si>
    <t>Horizon 2020: Erfolgsquoten für die EU-28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</si>
</sst>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(* #,##0.00_);_(* \(#,##0.00\);_(* &quot;-&quot;??_);_(@_)"/>
    <numFmt numFmtId="166" formatCode="#,##0.0"/>
    <numFmt numFmtId="167" formatCode="0.0%"/>
    <numFmt numFmtId="172" formatCode=";;;"/>
    <numFmt numFmtId="173" formatCode="#,##0.00\ &quot;€&quot;"/>
  </numFmts>
  <fonts count="30" x14ac:knownFonts="1">
    <font>
      <sz val="11"/>
      <color rgb="FF000000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366092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/>
      <bottom style="dotted">
        <color rgb="FFD1D8E5"/>
      </bottom>
      <diagonal/>
    </border>
    <border>
      <left style="dotted">
        <color rgb="FFD1D8E5"/>
      </left>
      <right style="dotted">
        <color rgb="FFD1D8E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44">
    <xf numFmtId="0" fontId="0" fillId="3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/>
    <xf numFmtId="0" fontId="4" fillId="2" borderId="0"/>
    <xf numFmtId="0" fontId="5" fillId="2" borderId="0"/>
    <xf numFmtId="165" fontId="3" fillId="2" borderId="0" applyFont="0" applyFill="0" applyBorder="0" applyAlignment="0" applyProtection="0"/>
    <xf numFmtId="0" fontId="3" fillId="3" borderId="0"/>
    <xf numFmtId="9" fontId="2" fillId="2" borderId="0" applyFont="0" applyFill="0" applyBorder="0" applyAlignment="0" applyProtection="0"/>
    <xf numFmtId="0" fontId="2" fillId="2" borderId="0"/>
    <xf numFmtId="0" fontId="6" fillId="3" borderId="0"/>
    <xf numFmtId="0" fontId="1" fillId="2" borderId="0"/>
    <xf numFmtId="9" fontId="1" fillId="2" borderId="0" applyFont="0" applyFill="0" applyBorder="0" applyAlignment="0" applyProtection="0"/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172" fontId="7" fillId="2" borderId="0">
      <alignment horizontal="left"/>
    </xf>
    <xf numFmtId="172" fontId="9" fillId="2" borderId="0">
      <alignment horizontal="left"/>
    </xf>
    <xf numFmtId="0" fontId="10" fillId="7" borderId="0"/>
    <xf numFmtId="172" fontId="7" fillId="2" borderId="0"/>
    <xf numFmtId="172" fontId="9" fillId="2" borderId="0"/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3" fontId="11" fillId="8" borderId="3"/>
    <xf numFmtId="0" fontId="7" fillId="4" borderId="0">
      <alignment horizontal="left"/>
    </xf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0" fontId="3" fillId="2" borderId="0"/>
    <xf numFmtId="3" fontId="12" fillId="2" borderId="0"/>
    <xf numFmtId="173" fontId="12" fillId="2" borderId="0" applyFill="0" applyBorder="0" applyProtection="0"/>
    <xf numFmtId="14" fontId="13" fillId="2" borderId="0">
      <alignment horizontal="left"/>
    </xf>
    <xf numFmtId="10" fontId="12" fillId="2" borderId="0" applyFill="0" applyBorder="0" applyProtection="0"/>
    <xf numFmtId="4" fontId="12" fillId="2" borderId="0" applyFill="0" applyBorder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3" fontId="15" fillId="2" borderId="0"/>
    <xf numFmtId="0" fontId="28" fillId="2" borderId="0"/>
    <xf numFmtId="0" fontId="28" fillId="2" borderId="0"/>
    <xf numFmtId="0" fontId="28" fillId="2" borderId="0"/>
  </cellStyleXfs>
  <cellXfs count="256">
    <xf numFmtId="0" fontId="0" fillId="0" borderId="0" xfId="0" applyFill="1"/>
    <xf numFmtId="0" fontId="17" fillId="0" borderId="0" xfId="3" applyFont="1" applyFill="1"/>
    <xf numFmtId="0" fontId="17" fillId="0" borderId="4" xfId="3" applyFont="1" applyFill="1" applyBorder="1" applyAlignment="1">
      <alignment horizontal="left" indent="1"/>
    </xf>
    <xf numFmtId="0" fontId="17" fillId="0" borderId="5" xfId="3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 indent="1"/>
    </xf>
    <xf numFmtId="0" fontId="24" fillId="0" borderId="0" xfId="3" applyFont="1" applyFill="1" applyAlignment="1">
      <alignment horizontal="right"/>
    </xf>
    <xf numFmtId="0" fontId="17" fillId="0" borderId="5" xfId="0" applyFont="1" applyFill="1" applyBorder="1"/>
    <xf numFmtId="0" fontId="17" fillId="0" borderId="0" xfId="0" applyFont="1" applyFill="1" applyBorder="1"/>
    <xf numFmtId="167" fontId="17" fillId="0" borderId="4" xfId="2" applyNumberFormat="1" applyFont="1" applyFill="1" applyBorder="1"/>
    <xf numFmtId="167" fontId="17" fillId="0" borderId="5" xfId="2" applyNumberFormat="1" applyFont="1" applyFill="1" applyBorder="1"/>
    <xf numFmtId="167" fontId="17" fillId="0" borderId="6" xfId="2" applyNumberFormat="1" applyFont="1" applyFill="1" applyBorder="1"/>
    <xf numFmtId="3" fontId="17" fillId="0" borderId="4" xfId="3" applyNumberFormat="1" applyFont="1" applyFill="1" applyBorder="1"/>
    <xf numFmtId="3" fontId="17" fillId="0" borderId="5" xfId="3" applyNumberFormat="1" applyFont="1" applyFill="1" applyBorder="1"/>
    <xf numFmtId="3" fontId="17" fillId="0" borderId="6" xfId="3" applyNumberFormat="1" applyFont="1" applyFill="1" applyBorder="1"/>
    <xf numFmtId="0" fontId="17" fillId="0" borderId="0" xfId="3" applyFont="1" applyFill="1" applyBorder="1" applyAlignment="1">
      <alignment indent="1"/>
    </xf>
    <xf numFmtId="3" fontId="17" fillId="0" borderId="2" xfId="3" applyNumberFormat="1" applyFont="1" applyFill="1" applyBorder="1"/>
    <xf numFmtId="167" fontId="17" fillId="0" borderId="1" xfId="3" applyNumberFormat="1" applyFont="1" applyFill="1" applyBorder="1"/>
    <xf numFmtId="166" fontId="17" fillId="0" borderId="2" xfId="3" applyNumberFormat="1" applyFont="1" applyFill="1" applyBorder="1" applyAlignment="1">
      <alignment horizontal="right"/>
    </xf>
    <xf numFmtId="167" fontId="17" fillId="0" borderId="0" xfId="3" applyNumberFormat="1" applyFont="1" applyFill="1" applyBorder="1"/>
    <xf numFmtId="0" fontId="16" fillId="0" borderId="0" xfId="3" applyFont="1" applyFill="1" applyBorder="1"/>
    <xf numFmtId="3" fontId="17" fillId="0" borderId="0" xfId="0" applyNumberFormat="1" applyFont="1" applyFill="1" applyBorder="1"/>
    <xf numFmtId="0" fontId="17" fillId="0" borderId="6" xfId="3" applyFont="1" applyFill="1" applyBorder="1" applyAlignment="1">
      <alignment horizontal="left"/>
    </xf>
    <xf numFmtId="0" fontId="17" fillId="0" borderId="0" xfId="0" applyFont="1" applyFill="1"/>
    <xf numFmtId="3" fontId="17" fillId="0" borderId="5" xfId="0" applyNumberFormat="1" applyFont="1" applyFill="1" applyBorder="1"/>
    <xf numFmtId="3" fontId="17" fillId="0" borderId="4" xfId="0" applyNumberFormat="1" applyFont="1" applyFill="1" applyBorder="1"/>
    <xf numFmtId="4" fontId="24" fillId="0" borderId="0" xfId="3" applyNumberFormat="1" applyFont="1" applyFill="1" applyAlignment="1">
      <alignment horizontal="right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4" fontId="17" fillId="0" borderId="7" xfId="0" applyNumberFormat="1" applyFont="1" applyFill="1" applyBorder="1" applyAlignment="1">
      <alignment horizontal="right" wrapText="1"/>
    </xf>
    <xf numFmtId="3" fontId="19" fillId="0" borderId="7" xfId="0" applyNumberFormat="1" applyFont="1" applyFill="1" applyBorder="1"/>
    <xf numFmtId="167" fontId="17" fillId="0" borderId="5" xfId="3" applyNumberFormat="1" applyFont="1" applyFill="1" applyBorder="1" applyAlignment="1">
      <alignment horizontal="right"/>
    </xf>
    <xf numFmtId="0" fontId="21" fillId="0" borderId="0" xfId="3" applyFont="1" applyFill="1"/>
    <xf numFmtId="3" fontId="19" fillId="0" borderId="0" xfId="3" applyNumberFormat="1" applyFont="1" applyFill="1" applyBorder="1"/>
    <xf numFmtId="0" fontId="17" fillId="0" borderId="0" xfId="3" applyFont="1" applyFill="1" applyBorder="1"/>
    <xf numFmtId="4" fontId="17" fillId="0" borderId="0" xfId="3" applyNumberFormat="1" applyFont="1" applyFill="1" applyBorder="1" applyAlignment="1">
      <alignment horizontal="right" wrapText="1"/>
    </xf>
    <xf numFmtId="3" fontId="19" fillId="0" borderId="7" xfId="3" applyNumberFormat="1" applyFont="1" applyFill="1" applyBorder="1"/>
    <xf numFmtId="167" fontId="19" fillId="0" borderId="7" xfId="3" applyNumberFormat="1" applyFont="1" applyFill="1" applyBorder="1" applyAlignment="1">
      <alignment horizontal="right"/>
    </xf>
    <xf numFmtId="4" fontId="17" fillId="0" borderId="7" xfId="3" applyNumberFormat="1" applyFont="1" applyFill="1" applyBorder="1" applyAlignment="1">
      <alignment horizontal="right" wrapText="1"/>
    </xf>
    <xf numFmtId="4" fontId="17" fillId="0" borderId="10" xfId="3" applyNumberFormat="1" applyFont="1" applyFill="1" applyBorder="1" applyAlignment="1">
      <alignment horizontal="right" wrapText="1"/>
    </xf>
    <xf numFmtId="4" fontId="19" fillId="0" borderId="0" xfId="3" applyNumberFormat="1" applyFont="1" applyFill="1" applyBorder="1" applyAlignment="1">
      <alignment horizontal="left" wrapText="1"/>
    </xf>
    <xf numFmtId="0" fontId="19" fillId="0" borderId="12" xfId="3" applyFont="1" applyFill="1" applyBorder="1"/>
    <xf numFmtId="3" fontId="19" fillId="0" borderId="12" xfId="3" applyNumberFormat="1" applyFont="1" applyFill="1" applyBorder="1"/>
    <xf numFmtId="0" fontId="19" fillId="0" borderId="7" xfId="3" applyFont="1" applyFill="1" applyBorder="1"/>
    <xf numFmtId="3" fontId="17" fillId="0" borderId="0" xfId="3" applyNumberFormat="1" applyFont="1" applyFill="1" applyBorder="1"/>
    <xf numFmtId="0" fontId="21" fillId="0" borderId="0" xfId="3" applyFont="1" applyFill="1" applyBorder="1"/>
    <xf numFmtId="4" fontId="21" fillId="0" borderId="0" xfId="3" applyNumberFormat="1" applyFont="1" applyFill="1" applyBorder="1" applyAlignment="1"/>
    <xf numFmtId="0" fontId="21" fillId="0" borderId="0" xfId="3" applyFont="1" applyFill="1" applyBorder="1" applyAlignment="1"/>
    <xf numFmtId="0" fontId="24" fillId="0" borderId="0" xfId="3" applyFont="1" applyFill="1" applyBorder="1" applyAlignment="1">
      <alignment horizontal="right"/>
    </xf>
    <xf numFmtId="4" fontId="24" fillId="0" borderId="0" xfId="3" applyNumberFormat="1" applyFont="1" applyFill="1" applyBorder="1" applyAlignment="1">
      <alignment horizontal="right"/>
    </xf>
    <xf numFmtId="167" fontId="19" fillId="0" borderId="7" xfId="3" applyNumberFormat="1" applyFont="1" applyFill="1" applyBorder="1"/>
    <xf numFmtId="0" fontId="17" fillId="0" borderId="0" xfId="0" applyNumberFormat="1" applyFont="1" applyFill="1"/>
    <xf numFmtId="0" fontId="19" fillId="0" borderId="0" xfId="3" applyFont="1" applyFill="1" applyBorder="1" applyAlignment="1">
      <alignment horizontal="left" indent="2"/>
    </xf>
    <xf numFmtId="0" fontId="17" fillId="0" borderId="0" xfId="3" applyFont="1" applyFill="1" applyBorder="1" applyAlignment="1">
      <alignment horizontal="left" indent="3"/>
    </xf>
    <xf numFmtId="0" fontId="17" fillId="0" borderId="0" xfId="3" applyFont="1" applyFill="1" applyBorder="1" applyAlignment="1">
      <alignment wrapText="1"/>
    </xf>
    <xf numFmtId="4" fontId="21" fillId="0" borderId="0" xfId="3" applyNumberFormat="1" applyFont="1" applyFill="1" applyBorder="1"/>
    <xf numFmtId="4" fontId="17" fillId="0" borderId="0" xfId="3" applyNumberFormat="1" applyFont="1" applyFill="1" applyBorder="1"/>
    <xf numFmtId="0" fontId="23" fillId="0" borderId="0" xfId="0" applyFont="1" applyFill="1" applyBorder="1"/>
    <xf numFmtId="167" fontId="17" fillId="0" borderId="0" xfId="3" applyNumberFormat="1" applyFont="1" applyFill="1" applyBorder="1" applyAlignment="1">
      <alignment horizontal="right"/>
    </xf>
    <xf numFmtId="166" fontId="17" fillId="0" borderId="0" xfId="3" applyNumberFormat="1" applyFont="1" applyFill="1" applyBorder="1"/>
    <xf numFmtId="166" fontId="19" fillId="0" borderId="7" xfId="3" applyNumberFormat="1" applyFont="1" applyFill="1" applyBorder="1"/>
    <xf numFmtId="0" fontId="19" fillId="0" borderId="12" xfId="3" applyFont="1" applyFill="1" applyBorder="1" applyAlignment="1">
      <alignment horizontal="left" indent="1"/>
    </xf>
    <xf numFmtId="3" fontId="17" fillId="0" borderId="12" xfId="3" applyNumberFormat="1" applyFont="1" applyFill="1" applyBorder="1"/>
    <xf numFmtId="167" fontId="17" fillId="0" borderId="12" xfId="3" applyNumberFormat="1" applyFont="1" applyFill="1" applyBorder="1" applyAlignment="1">
      <alignment horizontal="right"/>
    </xf>
    <xf numFmtId="166" fontId="17" fillId="0" borderId="12" xfId="3" applyNumberFormat="1" applyFont="1" applyFill="1" applyBorder="1"/>
    <xf numFmtId="3" fontId="17" fillId="0" borderId="8" xfId="3" applyNumberFormat="1" applyFont="1" applyFill="1" applyBorder="1"/>
    <xf numFmtId="167" fontId="17" fillId="0" borderId="8" xfId="3" applyNumberFormat="1" applyFont="1" applyFill="1" applyBorder="1" applyAlignment="1">
      <alignment horizontal="right"/>
    </xf>
    <xf numFmtId="166" fontId="17" fillId="0" borderId="8" xfId="3" applyNumberFormat="1" applyFont="1" applyFill="1" applyBorder="1"/>
    <xf numFmtId="0" fontId="19" fillId="0" borderId="12" xfId="3" applyFont="1" applyFill="1" applyBorder="1" applyAlignment="1">
      <alignment horizontal="left" indent="2"/>
    </xf>
    <xf numFmtId="0" fontId="17" fillId="0" borderId="12" xfId="3" applyFont="1" applyFill="1" applyBorder="1" applyAlignment="1">
      <alignment horizontal="left" indent="3"/>
    </xf>
    <xf numFmtId="0" fontId="19" fillId="0" borderId="8" xfId="3" applyFont="1" applyFill="1" applyBorder="1" applyAlignment="1">
      <alignment horizontal="left" indent="1"/>
    </xf>
    <xf numFmtId="167" fontId="19" fillId="0" borderId="10" xfId="3" applyNumberFormat="1" applyFont="1" applyFill="1" applyBorder="1" applyAlignment="1">
      <alignment horizontal="right"/>
    </xf>
    <xf numFmtId="167" fontId="17" fillId="0" borderId="13" xfId="3" applyNumberFormat="1" applyFont="1" applyFill="1" applyBorder="1" applyAlignment="1">
      <alignment horizontal="right"/>
    </xf>
    <xf numFmtId="167" fontId="17" fillId="0" borderId="14" xfId="3" applyNumberFormat="1" applyFont="1" applyFill="1" applyBorder="1" applyAlignment="1">
      <alignment horizontal="right"/>
    </xf>
    <xf numFmtId="4" fontId="17" fillId="0" borderId="16" xfId="3" applyNumberFormat="1" applyFont="1" applyFill="1" applyBorder="1" applyAlignment="1">
      <alignment horizontal="right" wrapText="1"/>
    </xf>
    <xf numFmtId="3" fontId="19" fillId="0" borderId="16" xfId="3" applyNumberFormat="1" applyFont="1" applyFill="1" applyBorder="1"/>
    <xf numFmtId="3" fontId="17" fillId="0" borderId="17" xfId="3" applyNumberFormat="1" applyFont="1" applyFill="1" applyBorder="1"/>
    <xf numFmtId="3" fontId="17" fillId="0" borderId="18" xfId="3" applyNumberFormat="1" applyFont="1" applyFill="1" applyBorder="1"/>
    <xf numFmtId="0" fontId="19" fillId="0" borderId="12" xfId="3" applyFont="1" applyFill="1" applyBorder="1" applyAlignment="1">
      <alignment horizontal="left" wrapText="1" indent="2"/>
    </xf>
    <xf numFmtId="0" fontId="19" fillId="0" borderId="0" xfId="3" applyNumberFormat="1" applyFont="1" applyFill="1" applyBorder="1"/>
    <xf numFmtId="0" fontId="22" fillId="0" borderId="0" xfId="3" applyFont="1" applyFill="1" applyBorder="1" applyAlignment="1"/>
    <xf numFmtId="0" fontId="17" fillId="0" borderId="0" xfId="3" applyFont="1" applyFill="1" applyBorder="1" applyAlignment="1"/>
    <xf numFmtId="4" fontId="17" fillId="0" borderId="0" xfId="3" applyNumberFormat="1" applyFont="1" applyFill="1" applyBorder="1" applyAlignment="1">
      <alignment horizontal="left" wrapText="1" indent="1"/>
    </xf>
    <xf numFmtId="0" fontId="17" fillId="0" borderId="0" xfId="3" applyFont="1" applyFill="1" applyBorder="1" applyAlignment="1">
      <alignment horizontal="left" indent="1"/>
    </xf>
    <xf numFmtId="4" fontId="18" fillId="0" borderId="0" xfId="3" applyNumberFormat="1" applyFont="1" applyFill="1" applyBorder="1" applyAlignment="1"/>
    <xf numFmtId="4" fontId="18" fillId="0" borderId="0" xfId="3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horizontal="left" wrapText="1"/>
    </xf>
    <xf numFmtId="0" fontId="17" fillId="0" borderId="0" xfId="3" applyNumberFormat="1" applyFont="1" applyFill="1" applyBorder="1"/>
    <xf numFmtId="0" fontId="25" fillId="0" borderId="0" xfId="7" quotePrefix="1" applyNumberFormat="1" applyFont="1" applyFill="1" applyBorder="1"/>
    <xf numFmtId="0" fontId="24" fillId="0" borderId="0" xfId="7" quotePrefix="1" applyNumberFormat="1" applyFont="1" applyFill="1" applyBorder="1" applyAlignment="1">
      <alignment indent="1"/>
    </xf>
    <xf numFmtId="0" fontId="25" fillId="0" borderId="0" xfId="7" quotePrefix="1" applyNumberFormat="1" applyFont="1" applyFill="1" applyBorder="1" applyAlignment="1">
      <alignment indent="1"/>
    </xf>
    <xf numFmtId="0" fontId="24" fillId="0" borderId="0" xfId="7" quotePrefix="1" applyNumberFormat="1" applyFont="1" applyFill="1" applyBorder="1" applyAlignment="1">
      <alignment indent="2"/>
    </xf>
    <xf numFmtId="167" fontId="19" fillId="0" borderId="7" xfId="2" applyNumberFormat="1" applyFont="1" applyFill="1" applyBorder="1"/>
    <xf numFmtId="166" fontId="19" fillId="0" borderId="7" xfId="3" applyNumberFormat="1" applyFont="1" applyFill="1" applyBorder="1" applyAlignment="1">
      <alignment horizontal="right"/>
    </xf>
    <xf numFmtId="167" fontId="18" fillId="0" borderId="0" xfId="3" applyNumberFormat="1" applyFont="1" applyFill="1" applyBorder="1"/>
    <xf numFmtId="0" fontId="24" fillId="0" borderId="0" xfId="3" applyFont="1" applyFill="1" applyBorder="1" applyAlignment="1">
      <alignment indent="1"/>
    </xf>
    <xf numFmtId="0" fontId="17" fillId="0" borderId="0" xfId="0" applyNumberFormat="1" applyFont="1" applyFill="1" applyBorder="1"/>
    <xf numFmtId="0" fontId="24" fillId="0" borderId="0" xfId="3" applyFont="1" applyFill="1" applyBorder="1"/>
    <xf numFmtId="3" fontId="18" fillId="0" borderId="0" xfId="3" applyNumberFormat="1" applyFont="1" applyFill="1" applyBorder="1"/>
    <xf numFmtId="166" fontId="18" fillId="0" borderId="0" xfId="3" applyNumberFormat="1" applyFont="1" applyFill="1" applyBorder="1" applyAlignment="1">
      <alignment horizontal="right"/>
    </xf>
    <xf numFmtId="167" fontId="19" fillId="0" borderId="12" xfId="3" applyNumberFormat="1" applyFont="1" applyFill="1" applyBorder="1"/>
    <xf numFmtId="166" fontId="19" fillId="0" borderId="12" xfId="3" applyNumberFormat="1" applyFont="1" applyFill="1" applyBorder="1" applyAlignment="1">
      <alignment horizontal="right"/>
    </xf>
    <xf numFmtId="0" fontId="20" fillId="0" borderId="0" xfId="3" applyFont="1" applyFill="1" applyBorder="1"/>
    <xf numFmtId="4" fontId="20" fillId="0" borderId="7" xfId="3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0" fillId="0" borderId="0" xfId="3" applyNumberFormat="1" applyFont="1" applyFill="1" applyBorder="1" applyAlignment="1">
      <alignment horizontal="right"/>
    </xf>
    <xf numFmtId="4" fontId="18" fillId="0" borderId="0" xfId="3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4" fontId="21" fillId="0" borderId="0" xfId="3" applyNumberFormat="1" applyFont="1" applyFill="1" applyBorder="1" applyAlignment="1">
      <alignment horizontal="right"/>
    </xf>
    <xf numFmtId="3" fontId="17" fillId="0" borderId="19" xfId="3" applyNumberFormat="1" applyFont="1" applyFill="1" applyBorder="1"/>
    <xf numFmtId="167" fontId="17" fillId="0" borderId="5" xfId="3" applyNumberFormat="1" applyFont="1" applyFill="1" applyBorder="1"/>
    <xf numFmtId="167" fontId="17" fillId="0" borderId="6" xfId="3" applyNumberFormat="1" applyFont="1" applyFill="1" applyBorder="1"/>
    <xf numFmtId="0" fontId="17" fillId="0" borderId="20" xfId="3" applyFont="1" applyFill="1" applyBorder="1" applyAlignment="1">
      <alignment horizontal="left" indent="3"/>
    </xf>
    <xf numFmtId="3" fontId="17" fillId="0" borderId="20" xfId="3" applyNumberFormat="1" applyFont="1" applyFill="1" applyBorder="1"/>
    <xf numFmtId="167" fontId="17" fillId="0" borderId="20" xfId="3" applyNumberFormat="1" applyFont="1" applyFill="1" applyBorder="1" applyAlignment="1">
      <alignment horizontal="right"/>
    </xf>
    <xf numFmtId="167" fontId="17" fillId="0" borderId="21" xfId="3" applyNumberFormat="1" applyFont="1" applyFill="1" applyBorder="1" applyAlignment="1">
      <alignment horizontal="right"/>
    </xf>
    <xf numFmtId="3" fontId="17" fillId="0" borderId="22" xfId="3" applyNumberFormat="1" applyFont="1" applyFill="1" applyBorder="1"/>
    <xf numFmtId="166" fontId="17" fillId="0" borderId="20" xfId="3" applyNumberFormat="1" applyFont="1" applyFill="1" applyBorder="1"/>
    <xf numFmtId="0" fontId="17" fillId="0" borderId="5" xfId="3" applyFont="1" applyFill="1" applyBorder="1" applyAlignment="1">
      <alignment horizontal="left" indent="3"/>
    </xf>
    <xf numFmtId="167" fontId="17" fillId="0" borderId="11" xfId="3" applyNumberFormat="1" applyFont="1" applyFill="1" applyBorder="1" applyAlignment="1">
      <alignment horizontal="right"/>
    </xf>
    <xf numFmtId="3" fontId="17" fillId="0" borderId="23" xfId="3" applyNumberFormat="1" applyFont="1" applyFill="1" applyBorder="1"/>
    <xf numFmtId="166" fontId="17" fillId="0" borderId="5" xfId="3" applyNumberFormat="1" applyFont="1" applyFill="1" applyBorder="1"/>
    <xf numFmtId="0" fontId="17" fillId="0" borderId="19" xfId="3" applyFont="1" applyFill="1" applyBorder="1" applyAlignment="1">
      <alignment horizontal="left" indent="3"/>
    </xf>
    <xf numFmtId="167" fontId="17" fillId="0" borderId="19" xfId="3" applyNumberFormat="1" applyFont="1" applyFill="1" applyBorder="1" applyAlignment="1">
      <alignment horizontal="right"/>
    </xf>
    <xf numFmtId="167" fontId="17" fillId="0" borderId="24" xfId="3" applyNumberFormat="1" applyFont="1" applyFill="1" applyBorder="1" applyAlignment="1">
      <alignment horizontal="right"/>
    </xf>
    <xf numFmtId="3" fontId="17" fillId="0" borderId="25" xfId="3" applyNumberFormat="1" applyFont="1" applyFill="1" applyBorder="1"/>
    <xf numFmtId="166" fontId="17" fillId="0" borderId="19" xfId="3" applyNumberFormat="1" applyFont="1" applyFill="1" applyBorder="1"/>
    <xf numFmtId="0" fontId="29" fillId="0" borderId="5" xfId="3" applyFont="1" applyFill="1" applyBorder="1" applyAlignment="1">
      <alignment horizontal="left" indent="4"/>
    </xf>
    <xf numFmtId="3" fontId="29" fillId="0" borderId="5" xfId="3" applyNumberFormat="1" applyFont="1" applyFill="1" applyBorder="1"/>
    <xf numFmtId="167" fontId="29" fillId="0" borderId="5" xfId="3" applyNumberFormat="1" applyFont="1" applyFill="1" applyBorder="1" applyAlignment="1">
      <alignment horizontal="right"/>
    </xf>
    <xf numFmtId="167" fontId="29" fillId="0" borderId="11" xfId="3" applyNumberFormat="1" applyFont="1" applyFill="1" applyBorder="1" applyAlignment="1">
      <alignment horizontal="right"/>
    </xf>
    <xf numFmtId="3" fontId="29" fillId="0" borderId="23" xfId="3" applyNumberFormat="1" applyFont="1" applyFill="1" applyBorder="1"/>
    <xf numFmtId="166" fontId="29" fillId="0" borderId="5" xfId="3" applyNumberFormat="1" applyFont="1" applyFill="1" applyBorder="1"/>
    <xf numFmtId="0" fontId="17" fillId="0" borderId="20" xfId="3" applyFont="1" applyFill="1" applyBorder="1" applyAlignment="1">
      <alignment indent="1"/>
    </xf>
    <xf numFmtId="0" fontId="17" fillId="0" borderId="20" xfId="3" applyFont="1" applyFill="1" applyBorder="1"/>
    <xf numFmtId="167" fontId="17" fillId="0" borderId="20" xfId="3" applyNumberFormat="1" applyFont="1" applyFill="1" applyBorder="1"/>
    <xf numFmtId="166" fontId="17" fillId="0" borderId="20" xfId="3" applyNumberFormat="1" applyFont="1" applyFill="1" applyBorder="1" applyAlignment="1">
      <alignment horizontal="right"/>
    </xf>
    <xf numFmtId="0" fontId="17" fillId="0" borderId="5" xfId="3" applyFont="1" applyFill="1" applyBorder="1" applyAlignment="1">
      <alignment indent="1"/>
    </xf>
    <xf numFmtId="0" fontId="17" fillId="0" borderId="5" xfId="3" applyFont="1" applyFill="1" applyBorder="1"/>
    <xf numFmtId="166" fontId="17" fillId="0" borderId="5" xfId="3" applyNumberFormat="1" applyFont="1" applyFill="1" applyBorder="1" applyAlignment="1">
      <alignment horizontal="right"/>
    </xf>
    <xf numFmtId="0" fontId="17" fillId="0" borderId="6" xfId="3" applyFont="1" applyFill="1" applyBorder="1" applyAlignment="1">
      <alignment indent="1"/>
    </xf>
    <xf numFmtId="0" fontId="17" fillId="0" borderId="6" xfId="3" applyFont="1" applyFill="1" applyBorder="1"/>
    <xf numFmtId="166" fontId="17" fillId="0" borderId="6" xfId="3" applyNumberFormat="1" applyFont="1" applyFill="1" applyBorder="1" applyAlignment="1">
      <alignment horizontal="right"/>
    </xf>
    <xf numFmtId="0" fontId="19" fillId="0" borderId="4" xfId="3" applyNumberFormat="1" applyFont="1" applyFill="1" applyBorder="1"/>
    <xf numFmtId="3" fontId="19" fillId="0" borderId="4" xfId="3" applyNumberFormat="1" applyFont="1" applyFill="1" applyBorder="1" applyAlignment="1">
      <alignment horizontal="right"/>
    </xf>
    <xf numFmtId="165" fontId="19" fillId="0" borderId="4" xfId="1" applyFont="1" applyFill="1" applyBorder="1" applyAlignment="1">
      <alignment horizontal="right"/>
    </xf>
    <xf numFmtId="3" fontId="19" fillId="0" borderId="4" xfId="3" applyNumberFormat="1" applyFont="1" applyFill="1" applyBorder="1"/>
    <xf numFmtId="167" fontId="19" fillId="0" borderId="4" xfId="2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165" fontId="17" fillId="0" borderId="5" xfId="1" applyFont="1" applyFill="1" applyBorder="1" applyAlignment="1">
      <alignment horizontal="right"/>
    </xf>
    <xf numFmtId="167" fontId="17" fillId="0" borderId="5" xfId="2" applyNumberFormat="1" applyFont="1" applyFill="1" applyBorder="1" applyAlignment="1">
      <alignment horizontal="right"/>
    </xf>
    <xf numFmtId="4" fontId="17" fillId="0" borderId="4" xfId="3" applyNumberFormat="1" applyFont="1" applyFill="1" applyBorder="1" applyAlignment="1">
      <alignment horizontal="left" wrapText="1" indent="1"/>
    </xf>
    <xf numFmtId="4" fontId="17" fillId="0" borderId="5" xfId="3" applyNumberFormat="1" applyFont="1" applyFill="1" applyBorder="1" applyAlignment="1">
      <alignment horizontal="left" wrapText="1" indent="1"/>
    </xf>
    <xf numFmtId="4" fontId="17" fillId="0" borderId="6" xfId="3" applyNumberFormat="1" applyFont="1" applyFill="1" applyBorder="1" applyAlignment="1">
      <alignment horizontal="left" wrapText="1" indent="1"/>
    </xf>
    <xf numFmtId="4" fontId="29" fillId="0" borderId="5" xfId="3" applyNumberFormat="1" applyFont="1" applyFill="1" applyBorder="1" applyAlignment="1">
      <alignment horizontal="left" wrapText="1" indent="2"/>
    </xf>
    <xf numFmtId="0" fontId="17" fillId="0" borderId="0" xfId="0" applyFont="1" applyFill="1"/>
    <xf numFmtId="4" fontId="17" fillId="0" borderId="0" xfId="0" applyNumberFormat="1" applyFont="1" applyFill="1"/>
    <xf numFmtId="3" fontId="17" fillId="0" borderId="6" xfId="0" applyNumberFormat="1" applyFont="1" applyFill="1" applyBorder="1"/>
    <xf numFmtId="0" fontId="17" fillId="0" borderId="0" xfId="3" applyFont="1" applyFill="1" applyBorder="1" applyAlignment="1">
      <alignment horizontal="left"/>
    </xf>
    <xf numFmtId="167" fontId="17" fillId="0" borderId="0" xfId="2" applyNumberFormat="1" applyFont="1" applyFill="1" applyBorder="1"/>
    <xf numFmtId="0" fontId="17" fillId="0" borderId="0" xfId="0" applyFont="1" applyFill="1" applyBorder="1" applyAlignment="1">
      <alignment horizontal="left" wrapText="1"/>
    </xf>
    <xf numFmtId="0" fontId="27" fillId="0" borderId="0" xfId="0" applyFont="1" applyFill="1"/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4" fontId="21" fillId="0" borderId="0" xfId="0" applyNumberFormat="1" applyFont="1" applyFill="1"/>
    <xf numFmtId="0" fontId="21" fillId="0" borderId="0" xfId="0" applyFont="1" applyFill="1"/>
    <xf numFmtId="4" fontId="18" fillId="0" borderId="0" xfId="3" applyNumberFormat="1" applyFont="1" applyFill="1" applyAlignment="1">
      <alignment horizontal="right"/>
    </xf>
    <xf numFmtId="4" fontId="17" fillId="0" borderId="0" xfId="3" applyNumberFormat="1" applyFont="1" applyFill="1" applyBorder="1" applyAlignment="1">
      <alignment horizontal="center" wrapText="1"/>
    </xf>
    <xf numFmtId="4" fontId="17" fillId="0" borderId="9" xfId="3" applyNumberFormat="1" applyFont="1" applyFill="1" applyBorder="1" applyAlignment="1">
      <alignment horizontal="center" wrapText="1"/>
    </xf>
    <xf numFmtId="4" fontId="18" fillId="0" borderId="0" xfId="3" applyNumberFormat="1" applyFont="1" applyFill="1" applyBorder="1" applyAlignment="1">
      <alignment horizontal="right"/>
    </xf>
    <xf numFmtId="0" fontId="18" fillId="0" borderId="0" xfId="3" applyFont="1" applyFill="1" applyBorder="1" applyAlignment="1">
      <alignment horizontal="right"/>
    </xf>
    <xf numFmtId="4" fontId="21" fillId="0" borderId="0" xfId="3" applyNumberFormat="1" applyFont="1" applyFill="1"/>
    <xf numFmtId="4" fontId="24" fillId="0" borderId="0" xfId="3" applyNumberFormat="1" applyFont="1" applyFill="1" applyBorder="1" applyAlignment="1">
      <alignment horizontal="right"/>
    </xf>
    <xf numFmtId="4" fontId="17" fillId="0" borderId="15" xfId="3" applyNumberFormat="1" applyFont="1" applyFill="1" applyBorder="1" applyAlignment="1">
      <alignment horizontal="center" wrapText="1"/>
    </xf>
    <xf numFmtId="0" fontId="26" fillId="0" borderId="0" xfId="3" applyFont="1" applyFill="1" applyBorder="1" applyAlignment="1">
      <alignment wrapTex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" fontId="17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wrapText="1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0" fontId="17" fillId="2" borderId="0" xfId="7" applyFont="1" applyFill="1" applyBorder="1" applyAlignment="1">
      <alignment wrapText="1"/>
    </xf>
    <xf numFmtId="0" fontId="17" fillId="2" borderId="0" xfId="7" applyFont="1" applyFill="1" applyBorder="1"/>
    <xf numFmtId="4" fontId="21" fillId="2" borderId="0" xfId="7" applyNumberFormat="1" applyFont="1" applyFill="1" applyBorder="1"/>
    <xf numFmtId="0" fontId="21" fillId="2" borderId="0" xfId="7" applyFont="1" applyFill="1" applyBorder="1"/>
    <xf numFmtId="4" fontId="17" fillId="2" borderId="0" xfId="7" applyNumberFormat="1" applyFont="1" applyFill="1" applyBorder="1"/>
    <xf numFmtId="4" fontId="17" fillId="2" borderId="0" xfId="7" applyNumberFormat="1" applyFont="1" applyFill="1" applyBorder="1" applyAlignment="1">
      <alignment horizontal="center" wrapText="1"/>
    </xf>
    <xf numFmtId="4" fontId="17" fillId="2" borderId="9" xfId="7" applyNumberFormat="1" applyFont="1" applyFill="1" applyBorder="1" applyAlignment="1">
      <alignment horizontal="center" wrapText="1"/>
    </xf>
    <xf numFmtId="4" fontId="17" fillId="2" borderId="0" xfId="7" applyNumberFormat="1" applyFont="1" applyFill="1" applyBorder="1" applyAlignment="1">
      <alignment horizontal="right"/>
    </xf>
    <xf numFmtId="4" fontId="17" fillId="2" borderId="15" xfId="7" applyNumberFormat="1" applyFont="1" applyFill="1" applyBorder="1" applyAlignment="1">
      <alignment horizontal="center" wrapText="1"/>
    </xf>
    <xf numFmtId="4" fontId="23" fillId="2" borderId="0" xfId="7" applyNumberFormat="1" applyFont="1" applyFill="1" applyBorder="1" applyAlignment="1">
      <alignment horizontal="right"/>
    </xf>
    <xf numFmtId="4" fontId="17" fillId="2" borderId="7" xfId="7" applyNumberFormat="1" applyFont="1" applyFill="1" applyBorder="1" applyAlignment="1">
      <alignment horizontal="right" wrapText="1"/>
    </xf>
    <xf numFmtId="4" fontId="17" fillId="2" borderId="10" xfId="7" applyNumberFormat="1" applyFont="1" applyFill="1" applyBorder="1" applyAlignment="1">
      <alignment horizontal="right" wrapText="1"/>
    </xf>
    <xf numFmtId="4" fontId="17" fillId="2" borderId="16" xfId="7" applyNumberFormat="1" applyFont="1" applyFill="1" applyBorder="1" applyAlignment="1">
      <alignment horizontal="right" wrapText="1"/>
    </xf>
    <xf numFmtId="4" fontId="23" fillId="2" borderId="0" xfId="7" applyNumberFormat="1" applyFont="1" applyFill="1" applyBorder="1" applyAlignment="1">
      <alignment horizontal="right" wrapText="1"/>
    </xf>
    <xf numFmtId="0" fontId="23" fillId="2" borderId="0" xfId="0" applyFont="1" applyFill="1" applyBorder="1"/>
    <xf numFmtId="0" fontId="19" fillId="2" borderId="7" xfId="7" applyFont="1" applyFill="1" applyBorder="1"/>
    <xf numFmtId="3" fontId="19" fillId="2" borderId="7" xfId="7" applyNumberFormat="1" applyFont="1" applyFill="1" applyBorder="1"/>
    <xf numFmtId="3" fontId="19" fillId="2" borderId="10" xfId="7" applyNumberFormat="1" applyFont="1" applyFill="1" applyBorder="1"/>
    <xf numFmtId="167" fontId="19" fillId="2" borderId="7" xfId="7" applyNumberFormat="1" applyFont="1" applyFill="1" applyBorder="1" applyAlignment="1">
      <alignment horizontal="right"/>
    </xf>
    <xf numFmtId="167" fontId="19" fillId="2" borderId="10" xfId="7" applyNumberFormat="1" applyFont="1" applyFill="1" applyBorder="1" applyAlignment="1">
      <alignment horizontal="right"/>
    </xf>
    <xf numFmtId="3" fontId="19" fillId="2" borderId="16" xfId="7" applyNumberFormat="1" applyFont="1" applyFill="1" applyBorder="1"/>
    <xf numFmtId="166" fontId="19" fillId="2" borderId="7" xfId="7" applyNumberFormat="1" applyFont="1" applyFill="1" applyBorder="1"/>
    <xf numFmtId="167" fontId="24" fillId="2" borderId="0" xfId="7" applyNumberFormat="1" applyFont="1" applyFill="1" applyBorder="1" applyAlignment="1">
      <alignment horizontal="right"/>
    </xf>
    <xf numFmtId="0" fontId="19" fillId="2" borderId="12" xfId="7" applyFont="1" applyFill="1" applyBorder="1" applyAlignment="1">
      <alignment horizontal="left" indent="1"/>
    </xf>
    <xf numFmtId="3" fontId="17" fillId="2" borderId="12" xfId="7" applyNumberFormat="1" applyFont="1" applyFill="1" applyBorder="1"/>
    <xf numFmtId="3" fontId="17" fillId="2" borderId="13" xfId="7" applyNumberFormat="1" applyFont="1" applyFill="1" applyBorder="1"/>
    <xf numFmtId="167" fontId="17" fillId="2" borderId="12" xfId="7" applyNumberFormat="1" applyFont="1" applyFill="1" applyBorder="1" applyAlignment="1">
      <alignment horizontal="right"/>
    </xf>
    <xf numFmtId="167" fontId="17" fillId="2" borderId="13" xfId="7" applyNumberFormat="1" applyFont="1" applyFill="1" applyBorder="1" applyAlignment="1">
      <alignment horizontal="right"/>
    </xf>
    <xf numFmtId="3" fontId="17" fillId="2" borderId="17" xfId="7" applyNumberFormat="1" applyFont="1" applyFill="1" applyBorder="1"/>
    <xf numFmtId="166" fontId="17" fillId="2" borderId="12" xfId="7" applyNumberFormat="1" applyFont="1" applyFill="1" applyBorder="1"/>
    <xf numFmtId="0" fontId="19" fillId="2" borderId="12" xfId="7" applyFont="1" applyFill="1" applyBorder="1" applyAlignment="1">
      <alignment horizontal="left" indent="2"/>
    </xf>
    <xf numFmtId="0" fontId="17" fillId="2" borderId="20" xfId="7" applyFont="1" applyFill="1" applyBorder="1" applyAlignment="1">
      <alignment horizontal="left" indent="3"/>
    </xf>
    <xf numFmtId="3" fontId="17" fillId="2" borderId="20" xfId="7" applyNumberFormat="1" applyFont="1" applyFill="1" applyBorder="1"/>
    <xf numFmtId="3" fontId="17" fillId="2" borderId="21" xfId="7" applyNumberFormat="1" applyFont="1" applyFill="1" applyBorder="1"/>
    <xf numFmtId="167" fontId="17" fillId="2" borderId="20" xfId="7" applyNumberFormat="1" applyFont="1" applyFill="1" applyBorder="1" applyAlignment="1">
      <alignment horizontal="right"/>
    </xf>
    <xf numFmtId="167" fontId="17" fillId="2" borderId="21" xfId="7" applyNumberFormat="1" applyFont="1" applyFill="1" applyBorder="1" applyAlignment="1">
      <alignment horizontal="right"/>
    </xf>
    <xf numFmtId="3" fontId="17" fillId="2" borderId="22" xfId="7" applyNumberFormat="1" applyFont="1" applyFill="1" applyBorder="1"/>
    <xf numFmtId="166" fontId="17" fillId="2" borderId="20" xfId="7" applyNumberFormat="1" applyFont="1" applyFill="1" applyBorder="1"/>
    <xf numFmtId="0" fontId="17" fillId="2" borderId="5" xfId="7" applyFont="1" applyFill="1" applyBorder="1" applyAlignment="1">
      <alignment horizontal="left" indent="3"/>
    </xf>
    <xf numFmtId="3" fontId="17" fillId="2" borderId="5" xfId="7" applyNumberFormat="1" applyFont="1" applyFill="1" applyBorder="1"/>
    <xf numFmtId="3" fontId="17" fillId="2" borderId="11" xfId="7" applyNumberFormat="1" applyFont="1" applyFill="1" applyBorder="1"/>
    <xf numFmtId="167" fontId="17" fillId="2" borderId="5" xfId="7" applyNumberFormat="1" applyFont="1" applyFill="1" applyBorder="1" applyAlignment="1">
      <alignment horizontal="right"/>
    </xf>
    <xf numFmtId="167" fontId="17" fillId="2" borderId="11" xfId="7" applyNumberFormat="1" applyFont="1" applyFill="1" applyBorder="1" applyAlignment="1">
      <alignment horizontal="right"/>
    </xf>
    <xf numFmtId="3" fontId="17" fillId="2" borderId="23" xfId="7" applyNumberFormat="1" applyFont="1" applyFill="1" applyBorder="1"/>
    <xf numFmtId="166" fontId="17" fillId="2" borderId="5" xfId="7" applyNumberFormat="1" applyFont="1" applyFill="1" applyBorder="1"/>
    <xf numFmtId="0" fontId="17" fillId="2" borderId="19" xfId="7" applyFont="1" applyFill="1" applyBorder="1" applyAlignment="1">
      <alignment horizontal="left" indent="3"/>
    </xf>
    <xf numFmtId="3" fontId="17" fillId="2" borderId="19" xfId="7" applyNumberFormat="1" applyFont="1" applyFill="1" applyBorder="1"/>
    <xf numFmtId="3" fontId="17" fillId="2" borderId="24" xfId="7" applyNumberFormat="1" applyFont="1" applyFill="1" applyBorder="1"/>
    <xf numFmtId="167" fontId="17" fillId="2" borderId="19" xfId="7" applyNumberFormat="1" applyFont="1" applyFill="1" applyBorder="1" applyAlignment="1">
      <alignment horizontal="right"/>
    </xf>
    <xf numFmtId="167" fontId="17" fillId="2" borderId="24" xfId="7" applyNumberFormat="1" applyFont="1" applyFill="1" applyBorder="1" applyAlignment="1">
      <alignment horizontal="right"/>
    </xf>
    <xf numFmtId="3" fontId="17" fillId="2" borderId="25" xfId="7" applyNumberFormat="1" applyFont="1" applyFill="1" applyBorder="1"/>
    <xf numFmtId="166" fontId="17" fillId="2" borderId="19" xfId="7" applyNumberFormat="1" applyFont="1" applyFill="1" applyBorder="1"/>
    <xf numFmtId="0" fontId="29" fillId="2" borderId="5" xfId="7" applyFont="1" applyFill="1" applyBorder="1" applyAlignment="1">
      <alignment horizontal="left" indent="4"/>
    </xf>
    <xf numFmtId="3" fontId="29" fillId="2" borderId="5" xfId="7" applyNumberFormat="1" applyFont="1" applyFill="1" applyBorder="1"/>
    <xf numFmtId="3" fontId="29" fillId="2" borderId="11" xfId="7" applyNumberFormat="1" applyFont="1" applyFill="1" applyBorder="1"/>
    <xf numFmtId="167" fontId="29" fillId="2" borderId="5" xfId="7" applyNumberFormat="1" applyFont="1" applyFill="1" applyBorder="1" applyAlignment="1">
      <alignment horizontal="right"/>
    </xf>
    <xf numFmtId="167" fontId="29" fillId="2" borderId="11" xfId="7" applyNumberFormat="1" applyFont="1" applyFill="1" applyBorder="1" applyAlignment="1">
      <alignment horizontal="right"/>
    </xf>
    <xf numFmtId="3" fontId="29" fillId="2" borderId="23" xfId="7" applyNumberFormat="1" applyFont="1" applyFill="1" applyBorder="1"/>
    <xf numFmtId="166" fontId="29" fillId="2" borderId="5" xfId="7" applyNumberFormat="1" applyFont="1" applyFill="1" applyBorder="1"/>
    <xf numFmtId="0" fontId="19" fillId="2" borderId="12" xfId="7" applyFont="1" applyFill="1" applyBorder="1" applyAlignment="1">
      <alignment horizontal="left" vertical="top" wrapText="1" indent="2"/>
    </xf>
    <xf numFmtId="0" fontId="17" fillId="2" borderId="12" xfId="7" applyFont="1" applyFill="1" applyBorder="1" applyAlignment="1">
      <alignment horizontal="left" indent="3"/>
    </xf>
    <xf numFmtId="0" fontId="19" fillId="2" borderId="8" xfId="7" applyFont="1" applyFill="1" applyBorder="1" applyAlignment="1">
      <alignment horizontal="left" indent="1"/>
    </xf>
    <xf numFmtId="3" fontId="17" fillId="2" borderId="8" xfId="7" applyNumberFormat="1" applyFont="1" applyFill="1" applyBorder="1"/>
    <xf numFmtId="3" fontId="17" fillId="2" borderId="14" xfId="7" applyNumberFormat="1" applyFont="1" applyFill="1" applyBorder="1"/>
    <xf numFmtId="167" fontId="17" fillId="2" borderId="8" xfId="7" applyNumberFormat="1" applyFont="1" applyFill="1" applyBorder="1" applyAlignment="1">
      <alignment horizontal="right"/>
    </xf>
    <xf numFmtId="167" fontId="17" fillId="2" borderId="14" xfId="7" applyNumberFormat="1" applyFont="1" applyFill="1" applyBorder="1" applyAlignment="1">
      <alignment horizontal="right"/>
    </xf>
    <xf numFmtId="3" fontId="17" fillId="2" borderId="18" xfId="7" applyNumberFormat="1" applyFont="1" applyFill="1" applyBorder="1"/>
    <xf numFmtId="166" fontId="17" fillId="2" borderId="8" xfId="7" applyNumberFormat="1" applyFont="1" applyFill="1" applyBorder="1"/>
    <xf numFmtId="0" fontId="19" fillId="2" borderId="0" xfId="7" applyFont="1" applyFill="1" applyBorder="1" applyAlignment="1">
      <alignment horizontal="left" indent="2"/>
    </xf>
    <xf numFmtId="3" fontId="17" fillId="2" borderId="0" xfId="7" applyNumberFormat="1" applyFont="1" applyFill="1" applyBorder="1"/>
    <xf numFmtId="167" fontId="17" fillId="2" borderId="0" xfId="7" applyNumberFormat="1" applyFont="1" applyFill="1" applyBorder="1" applyAlignment="1">
      <alignment horizontal="right"/>
    </xf>
    <xf numFmtId="166" fontId="17" fillId="2" borderId="0" xfId="7" applyNumberFormat="1" applyFont="1" applyFill="1" applyBorder="1"/>
    <xf numFmtId="0" fontId="17" fillId="2" borderId="0" xfId="7" applyFont="1" applyFill="1" applyBorder="1" applyAlignment="1">
      <alignment horizontal="left" indent="3"/>
    </xf>
    <xf numFmtId="4" fontId="24" fillId="2" borderId="0" xfId="7" applyNumberFormat="1" applyFont="1" applyFill="1" applyBorder="1" applyAlignment="1">
      <alignment horizontal="right"/>
    </xf>
  </cellXfs>
  <cellStyles count="44">
    <cellStyle name="___col1" xfId="13"/>
    <cellStyle name="___col2" xfId="14"/>
    <cellStyle name="___col3" xfId="15"/>
    <cellStyle name="___row1" xfId="16"/>
    <cellStyle name="___row2" xfId="17"/>
    <cellStyle name="___row3" xfId="18"/>
    <cellStyle name="__col2" xfId="19"/>
    <cellStyle name="__col3" xfId="20"/>
    <cellStyle name="__page" xfId="21"/>
    <cellStyle name="__row2" xfId="22"/>
    <cellStyle name="__row3" xfId="23"/>
    <cellStyle name="_col1" xfId="24"/>
    <cellStyle name="_col2" xfId="25"/>
    <cellStyle name="_col3" xfId="26"/>
    <cellStyle name="_data" xfId="27"/>
    <cellStyle name="_page" xfId="28"/>
    <cellStyle name="_row1" xfId="29"/>
    <cellStyle name="_row2" xfId="30"/>
    <cellStyle name="_row3" xfId="31"/>
    <cellStyle name="0,00 Prozent" xfId="36"/>
    <cellStyle name="0,00 Zahlen" xfId="37"/>
    <cellStyle name="Datum" xfId="35"/>
    <cellStyle name="Euro" xfId="34"/>
    <cellStyle name="Komma" xfId="1" builtinId="3"/>
    <cellStyle name="Komma 2" xfId="6"/>
    <cellStyle name="Neutral 2" xfId="39"/>
    <cellStyle name="Prozent" xfId="2" builtinId="5"/>
    <cellStyle name="Prozent 2" xfId="8"/>
    <cellStyle name="Prozent 3" xfId="12"/>
    <cellStyle name="Schlecht 2" xfId="38"/>
    <cellStyle name="Standard" xfId="0" builtinId="0"/>
    <cellStyle name="Standard 10" xfId="42"/>
    <cellStyle name="Standard 11" xfId="43"/>
    <cellStyle name="Standard 2" xfId="3"/>
    <cellStyle name="Standard 2 2" xfId="7"/>
    <cellStyle name="Standard 2 3" xfId="10"/>
    <cellStyle name="Standard 3" xfId="4"/>
    <cellStyle name="Standard 4" xfId="5"/>
    <cellStyle name="Standard 5" xfId="9"/>
    <cellStyle name="Standard 6" xfId="11"/>
    <cellStyle name="Standard 7" xfId="32"/>
    <cellStyle name="Standard 8" xfId="33"/>
    <cellStyle name="Standard 9" xfId="41"/>
    <cellStyle name="Überschrift Gross" xfId="40"/>
  </cellStyles>
  <dxfs count="19"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2" defaultPivotStyle="PivotStyleLight16"/>
  <colors>
    <mruColors>
      <color rgb="FF720117"/>
      <color rgb="FFFF5050"/>
      <color rgb="FFFF7C80"/>
      <color rgb="FFFF9999"/>
      <color rgb="FFE34623"/>
      <color rgb="FF575757"/>
      <color rgb="FFA6A6A6"/>
      <color rgb="FFB8B8B8"/>
      <color rgb="FF999999"/>
      <color rgb="FF56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-PM_Ueberblicksbericht/Allgemein/Blasendiagramm_jedox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U-PM_Ueberblicksbericht/Cockpit_Bericht_Jedox_Excel_jedoxtest_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Diagramm2"/>
      <sheetName val="Diagramm3"/>
      <sheetName val="Diagramm4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O4" t="str">
            <v>Schwerpunkte der österreichischen Beteiligungen und Förderung in Säule 1 Excellent Science</v>
          </cell>
        </row>
        <row r="5">
          <cell r="O5" t="str">
            <v>Schwerpunkte der österreichischen Beteiligungen und Förderung in Säule 2 Industrial Leadership</v>
          </cell>
        </row>
        <row r="6">
          <cell r="O6" t="str">
            <v>Schwerpunkte der österreichischen Beteiligungen und Förderung in Säule 3 Societal Challenges</v>
          </cell>
        </row>
        <row r="7">
          <cell r="O7" t="str">
            <v>Schwerpunkte der österreichischen Beteiligungen und Förderung in Widening, SWAFS und weiteren Programmen</v>
          </cell>
        </row>
        <row r="21">
          <cell r="F21" t="str">
            <v>Anteil Beteiligungen AT an Beteiligungen Gesamt</v>
          </cell>
          <cell r="G21" t="str">
            <v>Anteil Förderung AT an Förderung Gesamt</v>
          </cell>
        </row>
        <row r="22">
          <cell r="E22" t="str">
            <v>ERC</v>
          </cell>
          <cell r="F22">
            <v>2.6438279649972071E-2</v>
          </cell>
          <cell r="G22">
            <v>2.7327478443195986E-2</v>
          </cell>
          <cell r="H22">
            <v>251008795</v>
          </cell>
        </row>
        <row r="23">
          <cell r="E23" t="str">
            <v>FET</v>
          </cell>
          <cell r="F23">
            <v>3.5569422776911074E-2</v>
          </cell>
          <cell r="G23">
            <v>3.2784055264605351E-2</v>
          </cell>
          <cell r="H23">
            <v>53512886.090000004</v>
          </cell>
        </row>
        <row r="24">
          <cell r="E24" t="str">
            <v>MSCA</v>
          </cell>
          <cell r="F24">
            <v>2.247920997920998E-2</v>
          </cell>
          <cell r="G24">
            <v>2.5934341320222778E-2</v>
          </cell>
          <cell r="H24">
            <v>112306905.84</v>
          </cell>
        </row>
        <row r="25">
          <cell r="E25" t="str">
            <v>INFRA</v>
          </cell>
          <cell r="F25">
            <v>1.9510926118626429E-2</v>
          </cell>
          <cell r="G25">
            <v>1.6015256225153342E-2</v>
          </cell>
          <cell r="H25">
            <v>24932689.25</v>
          </cell>
        </row>
        <row r="27">
          <cell r="E27" t="str">
            <v>LEIT-ICT</v>
          </cell>
          <cell r="F27">
            <v>3.7211569710757231E-2</v>
          </cell>
          <cell r="G27">
            <v>3.3423675899766671E-2</v>
          </cell>
          <cell r="H27">
            <v>170073362.31999999</v>
          </cell>
        </row>
        <row r="28">
          <cell r="E28" t="str">
            <v>LEIT-NMP</v>
          </cell>
          <cell r="F28">
            <v>3.789126853377265E-2</v>
          </cell>
          <cell r="G28">
            <v>4.4707919476541361E-2</v>
          </cell>
          <cell r="H28">
            <v>22109129.5</v>
          </cell>
        </row>
        <row r="29">
          <cell r="E29" t="str">
            <v>LEIT-ADVMAT</v>
          </cell>
          <cell r="F29">
            <v>2.0539906103286387E-2</v>
          </cell>
          <cell r="G29">
            <v>2.602682443612565E-2</v>
          </cell>
          <cell r="H29">
            <v>18871937.949999999</v>
          </cell>
        </row>
        <row r="30">
          <cell r="E30" t="str">
            <v>LEIT-BIOTECH</v>
          </cell>
          <cell r="F30">
            <v>2.9542097488921712E-2</v>
          </cell>
          <cell r="G30">
            <v>3.0938556823515435E-2</v>
          </cell>
          <cell r="H30">
            <v>9977380.5</v>
          </cell>
        </row>
        <row r="31">
          <cell r="E31" t="str">
            <v>LEIT-ADVMANU</v>
          </cell>
          <cell r="F31">
            <v>2.9401824940858398E-2</v>
          </cell>
          <cell r="G31">
            <v>2.6995692582120173E-2</v>
          </cell>
          <cell r="H31">
            <v>35434746.140000001</v>
          </cell>
        </row>
        <row r="32">
          <cell r="E32" t="str">
            <v>LEIT-SPACE</v>
          </cell>
          <cell r="F32">
            <v>2.4780588538977799E-2</v>
          </cell>
          <cell r="G32">
            <v>2.3160878678460981E-2</v>
          </cell>
          <cell r="H32">
            <v>13751494.5</v>
          </cell>
        </row>
        <row r="33">
          <cell r="E33" t="str">
            <v>INNOSUPSME</v>
          </cell>
          <cell r="F33">
            <v>2.772020725388601E-2</v>
          </cell>
          <cell r="G33">
            <v>2.75581635643273E-2</v>
          </cell>
          <cell r="H33">
            <v>26454740.02</v>
          </cell>
        </row>
        <row r="34">
          <cell r="E34" t="str">
            <v>RISKFINANCE</v>
          </cell>
          <cell r="F34">
            <v>2.7777777777777776E-2</v>
          </cell>
          <cell r="G34">
            <v>3.6339700826554841E-2</v>
          </cell>
          <cell r="H34">
            <v>349952.5</v>
          </cell>
        </row>
        <row r="35">
          <cell r="E35" t="str">
            <v>INDLEAD-CROSST</v>
          </cell>
          <cell r="F35">
            <v>0</v>
          </cell>
          <cell r="G35">
            <v>0</v>
          </cell>
          <cell r="H35">
            <v>0</v>
          </cell>
        </row>
        <row r="36">
          <cell r="E36" t="str">
            <v>HEALTH</v>
          </cell>
          <cell r="F36">
            <v>2.2208040842373964E-2</v>
          </cell>
          <cell r="G36">
            <v>2.3875972529136334E-2</v>
          </cell>
          <cell r="H36">
            <v>92455884.609999999</v>
          </cell>
        </row>
        <row r="37">
          <cell r="E37" t="str">
            <v>FOOD</v>
          </cell>
          <cell r="F37">
            <v>1.9819590903315969E-2</v>
          </cell>
          <cell r="G37">
            <v>1.8843455186813792E-2</v>
          </cell>
          <cell r="H37">
            <v>45334336.950000003</v>
          </cell>
        </row>
        <row r="38">
          <cell r="E38" t="str">
            <v>ENERGY</v>
          </cell>
          <cell r="F38">
            <v>3.4860307072741001E-2</v>
          </cell>
          <cell r="G38">
            <v>3.4891139117204886E-2</v>
          </cell>
          <cell r="H38">
            <v>114681169.18000001</v>
          </cell>
        </row>
        <row r="39">
          <cell r="E39" t="str">
            <v>TPT</v>
          </cell>
          <cell r="F39">
            <v>3.9995442114858705E-2</v>
          </cell>
          <cell r="G39">
            <v>3.4365398366735259E-2</v>
          </cell>
          <cell r="H39">
            <v>132151087.38</v>
          </cell>
        </row>
        <row r="40">
          <cell r="E40" t="str">
            <v>ENV</v>
          </cell>
          <cell r="F40">
            <v>2.9575192686861446E-2</v>
          </cell>
          <cell r="G40">
            <v>2.6295158610129973E-2</v>
          </cell>
          <cell r="H40">
            <v>49413776.729999997</v>
          </cell>
        </row>
        <row r="41">
          <cell r="E41" t="str">
            <v>SOCIETY</v>
          </cell>
          <cell r="F41">
            <v>3.6767849508336899E-2</v>
          </cell>
          <cell r="G41">
            <v>4.156636453796278E-2</v>
          </cell>
          <cell r="H41">
            <v>24826682.920000002</v>
          </cell>
        </row>
        <row r="42">
          <cell r="E42" t="str">
            <v>SECURITY</v>
          </cell>
          <cell r="F42">
            <v>2.8635778635778635E-2</v>
          </cell>
          <cell r="G42">
            <v>3.1868045988493028E-2</v>
          </cell>
          <cell r="H42">
            <v>32188815.879999999</v>
          </cell>
        </row>
        <row r="44">
          <cell r="E44" t="str">
            <v>WIDESPREAD</v>
          </cell>
          <cell r="F44">
            <v>3.0726256983240222E-2</v>
          </cell>
          <cell r="G44">
            <v>1.6862780447459435E-2</v>
          </cell>
          <cell r="H44">
            <v>5779515</v>
          </cell>
        </row>
        <row r="45">
          <cell r="E45" t="str">
            <v>TWINING</v>
          </cell>
          <cell r="F45">
            <v>3.3834586466165412E-2</v>
          </cell>
          <cell r="G45">
            <v>2.4773929753272115E-2</v>
          </cell>
          <cell r="H45">
            <v>3106167.5</v>
          </cell>
        </row>
        <row r="46">
          <cell r="E46" t="str">
            <v>ERA</v>
          </cell>
          <cell r="F46">
            <v>0</v>
          </cell>
          <cell r="G46">
            <v>0</v>
          </cell>
          <cell r="H46">
            <v>0</v>
          </cell>
        </row>
        <row r="47">
          <cell r="E47" t="str">
            <v>PSF</v>
          </cell>
          <cell r="F47" t="e">
            <v>#DIV/0!</v>
          </cell>
          <cell r="G47" t="e">
            <v>#DIV/0!</v>
          </cell>
          <cell r="H47">
            <v>0</v>
          </cell>
        </row>
        <row r="48">
          <cell r="E48" t="str">
            <v>INTNET</v>
          </cell>
          <cell r="F48">
            <v>0</v>
          </cell>
          <cell r="G48">
            <v>0</v>
          </cell>
          <cell r="H48">
            <v>0</v>
          </cell>
        </row>
        <row r="49">
          <cell r="E49" t="str">
            <v>NCPNET</v>
          </cell>
          <cell r="F49">
            <v>0.05</v>
          </cell>
          <cell r="G49">
            <v>9.0924928378433911E-2</v>
          </cell>
          <cell r="H49">
            <v>250000</v>
          </cell>
        </row>
        <row r="50">
          <cell r="E50" t="str">
            <v>SEAWP-CROSST</v>
          </cell>
          <cell r="F50">
            <v>5.8823529411764705E-2</v>
          </cell>
          <cell r="G50">
            <v>8.6660063251517844E-2</v>
          </cell>
          <cell r="H50">
            <v>726933.75</v>
          </cell>
        </row>
        <row r="51">
          <cell r="E51" t="str">
            <v>CAREER</v>
          </cell>
          <cell r="F51">
            <v>4.1152263374485597E-2</v>
          </cell>
          <cell r="G51">
            <v>4.8682547468988348E-2</v>
          </cell>
          <cell r="H51">
            <v>1836067</v>
          </cell>
        </row>
        <row r="52">
          <cell r="E52" t="str">
            <v>GENDEREQ</v>
          </cell>
          <cell r="F52">
            <v>6.7632850241545889E-2</v>
          </cell>
          <cell r="G52">
            <v>9.017600717950322E-2</v>
          </cell>
          <cell r="H52">
            <v>4377589.95</v>
          </cell>
        </row>
        <row r="53">
          <cell r="E53" t="str">
            <v>INEGSOC</v>
          </cell>
          <cell r="F53">
            <v>5.7142857142857141E-2</v>
          </cell>
          <cell r="G53">
            <v>5.1320629688628217E-2</v>
          </cell>
          <cell r="H53">
            <v>3574126.27</v>
          </cell>
        </row>
        <row r="54">
          <cell r="E54" t="str">
            <v>SCIENCE</v>
          </cell>
          <cell r="F54">
            <v>0.10638297872340426</v>
          </cell>
          <cell r="G54">
            <v>0.10851708763711077</v>
          </cell>
          <cell r="H54">
            <v>1652616.25</v>
          </cell>
        </row>
        <row r="55">
          <cell r="E55" t="str">
            <v>RESACCESS</v>
          </cell>
          <cell r="F55">
            <v>3.5714285714285712E-2</v>
          </cell>
          <cell r="G55">
            <v>3.4443552701979671E-2</v>
          </cell>
          <cell r="H55">
            <v>135187.5</v>
          </cell>
        </row>
        <row r="56">
          <cell r="E56" t="str">
            <v>GOV</v>
          </cell>
          <cell r="F56">
            <v>6.4425770308123242E-2</v>
          </cell>
          <cell r="G56">
            <v>8.8123353316827829E-2</v>
          </cell>
          <cell r="H56">
            <v>7454902.75</v>
          </cell>
        </row>
        <row r="57">
          <cell r="E57" t="str">
            <v>IMPACT</v>
          </cell>
          <cell r="F57">
            <v>9.0909090909090912E-2</v>
          </cell>
          <cell r="G57">
            <v>2.7260425098367676E-2</v>
          </cell>
          <cell r="H57">
            <v>54516.25</v>
          </cell>
        </row>
        <row r="58">
          <cell r="E58" t="str">
            <v>KNOWLEDGE</v>
          </cell>
          <cell r="F58">
            <v>0</v>
          </cell>
          <cell r="G58">
            <v>0</v>
          </cell>
          <cell r="H58">
            <v>0</v>
          </cell>
        </row>
        <row r="59">
          <cell r="E59" t="str">
            <v>SWAFS-CROSST</v>
          </cell>
          <cell r="F59">
            <v>2.0408163265306121E-2</v>
          </cell>
          <cell r="G59">
            <v>8.512429043604235E-3</v>
          </cell>
          <cell r="H59">
            <v>89185</v>
          </cell>
        </row>
        <row r="60">
          <cell r="E60" t="str">
            <v>JRC</v>
          </cell>
          <cell r="F60" t="e">
            <v>#DIV/0!</v>
          </cell>
          <cell r="G60" t="e">
            <v>#DIV/0!</v>
          </cell>
          <cell r="H60">
            <v>0</v>
          </cell>
        </row>
        <row r="61">
          <cell r="E61" t="str">
            <v>EIT</v>
          </cell>
          <cell r="F61" t="e">
            <v>#DIV/0!</v>
          </cell>
          <cell r="G61" t="e">
            <v>#DIV/0!</v>
          </cell>
          <cell r="H61">
            <v>0</v>
          </cell>
        </row>
        <row r="62">
          <cell r="E62" t="str">
            <v>CROSST</v>
          </cell>
          <cell r="F62">
            <v>1.906158357771261E-2</v>
          </cell>
          <cell r="G62">
            <v>1.7143346492971761E-2</v>
          </cell>
          <cell r="H62">
            <v>5797414.04</v>
          </cell>
        </row>
        <row r="63">
          <cell r="E63" t="str">
            <v>EURATOM</v>
          </cell>
          <cell r="F63">
            <v>8.8183421516754845E-3</v>
          </cell>
          <cell r="G63">
            <v>1.9893180909363725E-3</v>
          </cell>
          <cell r="H63">
            <v>1448493.25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Zwischenblatt"/>
      <sheetName val="Excec_Summary (2)"/>
      <sheetName val="uebb001_Eckdaten"/>
      <sheetName val="uebb003_Bew-Foerderungen_gepl"/>
      <sheetName val="uebb005_AT_zentrale_Kennzahl"/>
      <sheetName val="uebb007_Bet_AT_Saeulen"/>
      <sheetName val="uebb008_ExScience"/>
      <sheetName val="Diagramm Säule 1"/>
      <sheetName val="uebb011_IndLeadership"/>
      <sheetName val="Diagramm Säule 2"/>
      <sheetName val="uebb012_SocChall"/>
      <sheetName val="Diagramm Säule 3"/>
      <sheetName val="uebb014_Widening"/>
      <sheetName val="uebb014_SWAFS"/>
      <sheetName val="uebb014_Weitere"/>
      <sheetName val="Diagramm Weitere"/>
      <sheetName val="uebb015_Bet_AT_Orgtypen"/>
      <sheetName val="uebb060_Erfquoten_Orgtypen"/>
      <sheetName val="uebb038_Landkarte_Bundeslaender"/>
      <sheetName val="uebb068_Bet_Erfquote_Bundesland"/>
      <sheetName val="uebbneu_Factsheet_AT"/>
      <sheetName val="uebbneu_Factsheet_B"/>
      <sheetName val="uebbneu_Factsheet_K"/>
      <sheetName val="uebbneu_Factsheet_NÖ"/>
      <sheetName val="uebbneu_Factsheet_OÖ"/>
      <sheetName val="uebbneu_Factsheet_Sbg"/>
      <sheetName val="uebbneu_Factsheet_Stmk"/>
      <sheetName val="uebbneu_Factsheet_T"/>
      <sheetName val="uebbneu_Factsheet_V"/>
      <sheetName val="uebbneu_Factsheet_W"/>
      <sheetName val="uebb022_Karte_EU28_Eckdaten_Sta"/>
      <sheetName val="uebb24_Betanteile_EU28"/>
      <sheetName val="uebb027_EU28_Erfolgsquoten"/>
      <sheetName val="uebb028_Assoziierte_Bet_€"/>
      <sheetName val="uebb029_Drittstaaten_Bet_€"/>
      <sheetName val="zz_Zwischenblatt_Anhang"/>
      <sheetName val="uebb056_Alle_EU28_AT_Programme"/>
      <sheetName val="uebb056_Anteil_AT_Programme"/>
      <sheetName val="veb037_Säulendiagr_Progr_Orgtyp"/>
      <sheetName val="veb037_Säulendiagr_Werte"/>
      <sheetName val="uebb061_Eckdaten_Instrumente"/>
      <sheetName val="uebb_Tabelle_Orgtypen"/>
      <sheetName val="uebb069_Bundesland_Program_Bet"/>
      <sheetName val="uebb069_Bundesland_Program_€"/>
      <sheetName val="uebb069_Bundesland_Program_ Koo"/>
      <sheetName val="uebb058_Eckdaten EU-Mitgliedsta"/>
      <sheetName val="uebbneu_Erfolgsquoten_EU28"/>
      <sheetName val="zz_Gloss_Struktur"/>
      <sheetName val="zz_gloss_Instr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7">
          <cell r="D77">
            <v>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Normal="100" workbookViewId="0"/>
  </sheetViews>
  <sheetFormatPr baseColWidth="10" defaultRowHeight="15" x14ac:dyDescent="0.25"/>
  <cols>
    <col min="1" max="1" width="4.28515625" style="183" customWidth="1"/>
    <col min="2" max="2" width="13.7109375" style="183" hidden="1" customWidth="1"/>
    <col min="3" max="3" width="37.28515625" style="183" customWidth="1"/>
    <col min="4" max="6" width="12.28515625" style="183" customWidth="1"/>
    <col min="7" max="7" width="12.28515625" style="183" hidden="1" customWidth="1"/>
    <col min="8" max="10" width="12.28515625" style="183" customWidth="1"/>
    <col min="11" max="11" width="12.28515625" style="183" hidden="1" customWidth="1"/>
    <col min="12" max="17" width="12.28515625" style="183" customWidth="1"/>
    <col min="18" max="18" width="12.28515625" style="183" hidden="1" customWidth="1"/>
    <col min="19" max="21" width="12.28515625" style="183" customWidth="1"/>
    <col min="22" max="22" width="15" style="183" hidden="1" customWidth="1"/>
    <col min="23" max="23" width="3.28515625" style="183" customWidth="1"/>
    <col min="24" max="16384" width="11.42578125" style="183"/>
  </cols>
  <sheetData>
    <row r="1" spans="2:22" ht="15" customHeight="1" x14ac:dyDescent="0.25">
      <c r="B1" s="182"/>
      <c r="G1" s="183" t="b">
        <v>1</v>
      </c>
      <c r="K1" s="183" t="b">
        <v>1</v>
      </c>
      <c r="R1" s="183" t="b">
        <v>1</v>
      </c>
      <c r="V1" s="183" t="b">
        <v>1</v>
      </c>
    </row>
    <row r="2" spans="2:22" ht="25.5" customHeight="1" x14ac:dyDescent="0.35">
      <c r="C2" s="184" t="s">
        <v>181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86"/>
      <c r="P2" s="186"/>
      <c r="Q2" s="186"/>
      <c r="R2" s="186"/>
      <c r="S2" s="186"/>
      <c r="T2" s="186"/>
      <c r="U2" s="186"/>
      <c r="V2" s="186"/>
    </row>
    <row r="3" spans="2:22" ht="10.5" customHeight="1" x14ac:dyDescent="0.2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2:22" ht="16.5" customHeight="1" x14ac:dyDescent="0.25">
      <c r="D4" s="187" t="s">
        <v>21</v>
      </c>
      <c r="E4" s="187"/>
      <c r="F4" s="188"/>
      <c r="G4" s="189" t="s">
        <v>18</v>
      </c>
      <c r="H4" s="187" t="s">
        <v>15</v>
      </c>
      <c r="I4" s="187"/>
      <c r="J4" s="188"/>
      <c r="K4" s="189" t="s">
        <v>18</v>
      </c>
      <c r="L4" s="187" t="str">
        <f ca="1">UPPER("Erfolgsquote der Beteiligung")</f>
        <v>ERFOLGSQUOTE DER BETEILIGUNG</v>
      </c>
      <c r="M4" s="187"/>
      <c r="N4" s="188"/>
      <c r="O4" s="190" t="s">
        <v>20</v>
      </c>
      <c r="P4" s="187"/>
      <c r="Q4" s="188"/>
      <c r="R4" s="189" t="s">
        <v>18</v>
      </c>
      <c r="S4" s="187" t="s">
        <v>19</v>
      </c>
      <c r="T4" s="187"/>
      <c r="U4" s="187"/>
      <c r="V4" s="191" t="s">
        <v>18</v>
      </c>
    </row>
    <row r="5" spans="2:22" ht="29.25" customHeight="1" x14ac:dyDescent="0.25">
      <c r="D5" s="192" t="str">
        <f ca="1">UPPER("Alle Staaten")</f>
        <v>ALLE STAATEN</v>
      </c>
      <c r="E5" s="192" t="s">
        <v>17</v>
      </c>
      <c r="F5" s="193" t="s">
        <v>9</v>
      </c>
      <c r="G5" s="192"/>
      <c r="H5" s="192" t="str">
        <f ca="1">UPPER("Alle Staaten")</f>
        <v>ALLE STAATEN</v>
      </c>
      <c r="I5" s="192" t="s">
        <v>17</v>
      </c>
      <c r="J5" s="193" t="s">
        <v>9</v>
      </c>
      <c r="K5" s="192"/>
      <c r="L5" s="192" t="str">
        <f ca="1">UPPER("Alle Staaten")</f>
        <v>ALLE STAATEN</v>
      </c>
      <c r="M5" s="192" t="s">
        <v>17</v>
      </c>
      <c r="N5" s="193" t="s">
        <v>9</v>
      </c>
      <c r="O5" s="194" t="str">
        <f ca="1">UPPER("Alle Staaten")</f>
        <v>ALLE STAATEN</v>
      </c>
      <c r="P5" s="192" t="s">
        <v>17</v>
      </c>
      <c r="Q5" s="193" t="s">
        <v>9</v>
      </c>
      <c r="R5" s="192"/>
      <c r="S5" s="192" t="str">
        <f ca="1">UPPER("Alle Staaten")</f>
        <v>ALLE STAATEN</v>
      </c>
      <c r="T5" s="192" t="s">
        <v>17</v>
      </c>
      <c r="U5" s="192" t="s">
        <v>9</v>
      </c>
      <c r="V5" s="195"/>
    </row>
    <row r="6" spans="2:22" ht="15" customHeight="1" x14ac:dyDescent="0.25">
      <c r="B6" s="196">
        <v>5795</v>
      </c>
      <c r="C6" s="197" t="s">
        <v>182</v>
      </c>
      <c r="D6" s="198">
        <v>711169</v>
      </c>
      <c r="E6" s="198">
        <v>631085</v>
      </c>
      <c r="F6" s="199">
        <v>17513</v>
      </c>
      <c r="G6" s="200">
        <v>2.4625651568052038E-2</v>
      </c>
      <c r="H6" s="198">
        <v>107832</v>
      </c>
      <c r="I6" s="198">
        <v>95040</v>
      </c>
      <c r="J6" s="199">
        <v>3085</v>
      </c>
      <c r="K6" s="200">
        <v>2.8609318198679429E-2</v>
      </c>
      <c r="L6" s="200">
        <f ca="1">IFERROR(H6/D6,"-   ")</f>
        <v>0.15162640666283261</v>
      </c>
      <c r="M6" s="200">
        <f ca="1">IFERROR(I6/E6,"-   ")</f>
        <v>0.15059778001378579</v>
      </c>
      <c r="N6" s="201">
        <f ca="1">IFERROR(J6/F6,"-   ")</f>
        <v>0.17615485639239423</v>
      </c>
      <c r="O6" s="202">
        <v>24663</v>
      </c>
      <c r="P6" s="198">
        <v>22318</v>
      </c>
      <c r="Q6" s="199">
        <v>641</v>
      </c>
      <c r="R6" s="200">
        <v>2.5990349916879537E-2</v>
      </c>
      <c r="S6" s="203">
        <v>45151.143011509099</v>
      </c>
      <c r="T6" s="203">
        <v>40953.113755979204</v>
      </c>
      <c r="U6" s="203">
        <v>1266.11848777</v>
      </c>
      <c r="V6" s="204">
        <v>2.8041781521395023E-2</v>
      </c>
    </row>
    <row r="7" spans="2:22" ht="15" customHeight="1" x14ac:dyDescent="0.25">
      <c r="B7" s="196">
        <v>5796</v>
      </c>
      <c r="C7" s="205" t="s">
        <v>183</v>
      </c>
      <c r="D7" s="206">
        <v>708463</v>
      </c>
      <c r="E7" s="206">
        <v>628640</v>
      </c>
      <c r="F7" s="207">
        <v>17493</v>
      </c>
      <c r="G7" s="208">
        <v>2.469148000671877E-2</v>
      </c>
      <c r="H7" s="206">
        <v>106698</v>
      </c>
      <c r="I7" s="206">
        <v>93997</v>
      </c>
      <c r="J7" s="207">
        <v>3075</v>
      </c>
      <c r="K7" s="208">
        <v>2.8819659225102625E-2</v>
      </c>
      <c r="L7" s="208">
        <f t="shared" ref="L7:N58" ca="1" si="0">IFERROR(H7/D7,"-   ")</f>
        <v>0.15060490103223456</v>
      </c>
      <c r="M7" s="208">
        <f t="shared" ca="1" si="0"/>
        <v>0.14952437006871977</v>
      </c>
      <c r="N7" s="209">
        <f t="shared" ca="1" si="0"/>
        <v>0.17578459955410736</v>
      </c>
      <c r="O7" s="210">
        <v>24598</v>
      </c>
      <c r="P7" s="206">
        <v>22255</v>
      </c>
      <c r="Q7" s="207">
        <v>640</v>
      </c>
      <c r="R7" s="208">
        <v>2.6018375477681113E-2</v>
      </c>
      <c r="S7" s="211">
        <v>44423.007447569398</v>
      </c>
      <c r="T7" s="211">
        <v>40235.545390699306</v>
      </c>
      <c r="U7" s="211">
        <v>1264.66999452</v>
      </c>
      <c r="V7" s="204">
        <v>2.8468806305215526E-2</v>
      </c>
    </row>
    <row r="8" spans="2:22" ht="15" customHeight="1" x14ac:dyDescent="0.25">
      <c r="B8" s="196">
        <v>5798</v>
      </c>
      <c r="C8" s="212" t="s">
        <v>6</v>
      </c>
      <c r="D8" s="206">
        <v>282180</v>
      </c>
      <c r="E8" s="206">
        <v>245242</v>
      </c>
      <c r="F8" s="207">
        <v>6223</v>
      </c>
      <c r="G8" s="208">
        <v>2.205329931249557E-2</v>
      </c>
      <c r="H8" s="206">
        <v>35508</v>
      </c>
      <c r="I8" s="206">
        <v>30027</v>
      </c>
      <c r="J8" s="207">
        <v>850</v>
      </c>
      <c r="K8" s="208">
        <v>2.3938267432691226E-2</v>
      </c>
      <c r="L8" s="208">
        <f t="shared" ca="1" si="0"/>
        <v>0.12583457367637679</v>
      </c>
      <c r="M8" s="208">
        <f t="shared" ca="1" si="0"/>
        <v>0.1224382446726091</v>
      </c>
      <c r="N8" s="209">
        <f t="shared" ca="1" si="0"/>
        <v>0.13659006909850555</v>
      </c>
      <c r="O8" s="210">
        <v>13371</v>
      </c>
      <c r="P8" s="206">
        <v>12103</v>
      </c>
      <c r="Q8" s="207">
        <v>313</v>
      </c>
      <c r="R8" s="208">
        <v>2.3408869942412685E-2</v>
      </c>
      <c r="S8" s="211">
        <v>16704.740821059801</v>
      </c>
      <c r="T8" s="211">
        <v>14598.620865949801</v>
      </c>
      <c r="U8" s="211">
        <v>441.76127617999998</v>
      </c>
      <c r="V8" s="204">
        <v>2.6445263707597789E-2</v>
      </c>
    </row>
    <row r="9" spans="2:22" ht="15" customHeight="1" x14ac:dyDescent="0.25">
      <c r="B9" s="196">
        <v>5806</v>
      </c>
      <c r="C9" s="213" t="s">
        <v>60</v>
      </c>
      <c r="D9" s="214">
        <v>43844</v>
      </c>
      <c r="E9" s="214">
        <v>39183</v>
      </c>
      <c r="F9" s="215">
        <v>897</v>
      </c>
      <c r="G9" s="216">
        <v>2.0458899735425602E-2</v>
      </c>
      <c r="H9" s="214">
        <v>5371</v>
      </c>
      <c r="I9" s="214">
        <v>4640</v>
      </c>
      <c r="J9" s="215">
        <v>142</v>
      </c>
      <c r="K9" s="216">
        <v>2.6438279649972071E-2</v>
      </c>
      <c r="L9" s="216">
        <f t="shared" ca="1" si="0"/>
        <v>0.12250250889517379</v>
      </c>
      <c r="M9" s="216">
        <f t="shared" ca="1" si="0"/>
        <v>0.11841870198810708</v>
      </c>
      <c r="N9" s="217">
        <f t="shared" ca="1" si="0"/>
        <v>0.15830546265328874</v>
      </c>
      <c r="O9" s="218">
        <v>4969</v>
      </c>
      <c r="P9" s="214">
        <v>4306</v>
      </c>
      <c r="Q9" s="215">
        <v>133</v>
      </c>
      <c r="R9" s="216">
        <v>2.6765948883075066E-2</v>
      </c>
      <c r="S9" s="219">
        <v>9185.2161011399985</v>
      </c>
      <c r="T9" s="219">
        <v>7903.69473414</v>
      </c>
      <c r="U9" s="219">
        <v>251.00879499999999</v>
      </c>
      <c r="V9" s="204">
        <v>2.7327478443195986E-2</v>
      </c>
    </row>
    <row r="10" spans="2:22" ht="15" customHeight="1" x14ac:dyDescent="0.25">
      <c r="B10" s="196">
        <v>5807</v>
      </c>
      <c r="C10" s="220" t="s">
        <v>59</v>
      </c>
      <c r="D10" s="221">
        <v>34047</v>
      </c>
      <c r="E10" s="221">
        <v>30749</v>
      </c>
      <c r="F10" s="222">
        <v>983</v>
      </c>
      <c r="G10" s="223">
        <v>2.8871853614121656E-2</v>
      </c>
      <c r="H10" s="221">
        <v>3205</v>
      </c>
      <c r="I10" s="221">
        <v>2867</v>
      </c>
      <c r="J10" s="222">
        <v>114</v>
      </c>
      <c r="K10" s="223">
        <v>3.5569422776911074E-2</v>
      </c>
      <c r="L10" s="223">
        <f t="shared" ca="1" si="0"/>
        <v>9.4134578670661148E-2</v>
      </c>
      <c r="M10" s="223">
        <f t="shared" ca="1" si="0"/>
        <v>9.3238804513967932E-2</v>
      </c>
      <c r="N10" s="224">
        <f t="shared" ca="1" si="0"/>
        <v>0.11597151576805696</v>
      </c>
      <c r="O10" s="225">
        <v>405</v>
      </c>
      <c r="P10" s="221">
        <v>369</v>
      </c>
      <c r="Q10" s="222">
        <v>18</v>
      </c>
      <c r="R10" s="223">
        <v>4.4444444444444446E-2</v>
      </c>
      <c r="S10" s="226">
        <v>1632.2839154000001</v>
      </c>
      <c r="T10" s="226">
        <v>1432.8900459000001</v>
      </c>
      <c r="U10" s="226">
        <v>53.512886090000002</v>
      </c>
      <c r="V10" s="204">
        <v>3.2784055264605351E-2</v>
      </c>
    </row>
    <row r="11" spans="2:22" ht="15" customHeight="1" x14ac:dyDescent="0.25">
      <c r="B11" s="196">
        <v>5808</v>
      </c>
      <c r="C11" s="220" t="s">
        <v>58</v>
      </c>
      <c r="D11" s="221">
        <v>194821</v>
      </c>
      <c r="E11" s="221">
        <v>166933</v>
      </c>
      <c r="F11" s="222">
        <v>4110</v>
      </c>
      <c r="G11" s="223">
        <v>2.1096288387802135E-2</v>
      </c>
      <c r="H11" s="221">
        <v>23088</v>
      </c>
      <c r="I11" s="221">
        <v>19185</v>
      </c>
      <c r="J11" s="222">
        <v>519</v>
      </c>
      <c r="K11" s="223">
        <v>2.247920997920998E-2</v>
      </c>
      <c r="L11" s="223">
        <f t="shared" ca="1" si="0"/>
        <v>0.11850878498724469</v>
      </c>
      <c r="M11" s="223">
        <f t="shared" ca="1" si="0"/>
        <v>0.11492634769638119</v>
      </c>
      <c r="N11" s="224">
        <f t="shared" ca="1" si="0"/>
        <v>0.12627737226277372</v>
      </c>
      <c r="O11" s="225">
        <v>7766</v>
      </c>
      <c r="P11" s="221">
        <v>7215</v>
      </c>
      <c r="Q11" s="222">
        <v>155</v>
      </c>
      <c r="R11" s="223">
        <v>1.9958794746330156E-2</v>
      </c>
      <c r="S11" s="226">
        <v>4330.4321653400402</v>
      </c>
      <c r="T11" s="226">
        <v>3846.6125046500401</v>
      </c>
      <c r="U11" s="226">
        <v>112.30690584</v>
      </c>
      <c r="V11" s="204">
        <v>2.5934341320222778E-2</v>
      </c>
    </row>
    <row r="12" spans="2:22" ht="15" customHeight="1" x14ac:dyDescent="0.25">
      <c r="B12" s="196">
        <v>5809</v>
      </c>
      <c r="C12" s="220" t="s">
        <v>57</v>
      </c>
      <c r="D12" s="221">
        <v>9468</v>
      </c>
      <c r="E12" s="221">
        <v>8377</v>
      </c>
      <c r="F12" s="222">
        <v>233</v>
      </c>
      <c r="G12" s="223">
        <v>2.4609209970426701E-2</v>
      </c>
      <c r="H12" s="221">
        <v>3844</v>
      </c>
      <c r="I12" s="221">
        <v>3335</v>
      </c>
      <c r="J12" s="222">
        <v>75</v>
      </c>
      <c r="K12" s="223">
        <v>1.9510926118626429E-2</v>
      </c>
      <c r="L12" s="223">
        <f t="shared" ca="1" si="0"/>
        <v>0.40599915504858469</v>
      </c>
      <c r="M12" s="223">
        <f t="shared" ca="1" si="0"/>
        <v>0.39811388325176078</v>
      </c>
      <c r="N12" s="224">
        <f t="shared" ca="1" si="0"/>
        <v>0.32188841201716739</v>
      </c>
      <c r="O12" s="225">
        <v>231</v>
      </c>
      <c r="P12" s="221">
        <v>213</v>
      </c>
      <c r="Q12" s="222">
        <v>7</v>
      </c>
      <c r="R12" s="223">
        <v>3.0303030303030304E-2</v>
      </c>
      <c r="S12" s="226">
        <v>1556.80863918</v>
      </c>
      <c r="T12" s="226">
        <v>1415.42358126</v>
      </c>
      <c r="U12" s="226">
        <v>24.932689249999999</v>
      </c>
      <c r="V12" s="204">
        <v>1.6015256225153342E-2</v>
      </c>
    </row>
    <row r="13" spans="2:22" ht="15" customHeight="1" x14ac:dyDescent="0.25">
      <c r="B13" s="196">
        <v>6057</v>
      </c>
      <c r="C13" s="227" t="s">
        <v>168</v>
      </c>
      <c r="D13" s="228">
        <v>0</v>
      </c>
      <c r="E13" s="228">
        <v>0</v>
      </c>
      <c r="F13" s="229">
        <v>0</v>
      </c>
      <c r="G13" s="230" t="s">
        <v>180</v>
      </c>
      <c r="H13" s="228">
        <v>0</v>
      </c>
      <c r="I13" s="228">
        <v>0</v>
      </c>
      <c r="J13" s="229">
        <v>0</v>
      </c>
      <c r="K13" s="230" t="s">
        <v>180</v>
      </c>
      <c r="L13" s="230" t="str">
        <f t="shared" ca="1" si="0"/>
        <v xml:space="preserve">-   </v>
      </c>
      <c r="M13" s="230" t="str">
        <f t="shared" ca="1" si="0"/>
        <v xml:space="preserve">-   </v>
      </c>
      <c r="N13" s="231" t="str">
        <f t="shared" ca="1" si="0"/>
        <v xml:space="preserve">-   </v>
      </c>
      <c r="O13" s="232">
        <v>0</v>
      </c>
      <c r="P13" s="228">
        <v>0</v>
      </c>
      <c r="Q13" s="229">
        <v>0</v>
      </c>
      <c r="R13" s="230" t="s">
        <v>180</v>
      </c>
      <c r="S13" s="233">
        <v>0</v>
      </c>
      <c r="T13" s="233">
        <v>0</v>
      </c>
      <c r="U13" s="233">
        <v>0</v>
      </c>
      <c r="V13" s="204" t="s">
        <v>180</v>
      </c>
    </row>
    <row r="14" spans="2:22" ht="15" customHeight="1" x14ac:dyDescent="0.25">
      <c r="B14" s="196">
        <v>5799</v>
      </c>
      <c r="C14" s="212" t="s">
        <v>5</v>
      </c>
      <c r="D14" s="206">
        <v>161315</v>
      </c>
      <c r="E14" s="206">
        <v>146152</v>
      </c>
      <c r="F14" s="207">
        <v>4098</v>
      </c>
      <c r="G14" s="208">
        <v>2.5403713231875524E-2</v>
      </c>
      <c r="H14" s="206">
        <v>24709</v>
      </c>
      <c r="I14" s="206">
        <v>22377</v>
      </c>
      <c r="J14" s="207">
        <v>802</v>
      </c>
      <c r="K14" s="208">
        <v>3.2457808895544137E-2</v>
      </c>
      <c r="L14" s="208">
        <f t="shared" ca="1" si="0"/>
        <v>0.15317236462821188</v>
      </c>
      <c r="M14" s="208">
        <f t="shared" ca="1" si="0"/>
        <v>0.15310772346598062</v>
      </c>
      <c r="N14" s="209">
        <f t="shared" ca="1" si="0"/>
        <v>0.19570522205954125</v>
      </c>
      <c r="O14" s="210">
        <v>5164</v>
      </c>
      <c r="P14" s="206">
        <v>4511</v>
      </c>
      <c r="Q14" s="207">
        <v>149</v>
      </c>
      <c r="R14" s="208">
        <v>2.8853601859024011E-2</v>
      </c>
      <c r="S14" s="211">
        <v>9508.5020740100499</v>
      </c>
      <c r="T14" s="211">
        <v>8799.4363591500496</v>
      </c>
      <c r="U14" s="211">
        <v>297.02274342999999</v>
      </c>
      <c r="V14" s="204">
        <v>3.1237595692581648E-2</v>
      </c>
    </row>
    <row r="15" spans="2:22" ht="15" customHeight="1" x14ac:dyDescent="0.25">
      <c r="B15" s="196">
        <v>5810</v>
      </c>
      <c r="C15" s="213" t="s">
        <v>56</v>
      </c>
      <c r="D15" s="214">
        <v>132440</v>
      </c>
      <c r="E15" s="214">
        <v>121519</v>
      </c>
      <c r="F15" s="215">
        <v>3549</v>
      </c>
      <c r="G15" s="216">
        <v>2.6797040169133191E-2</v>
      </c>
      <c r="H15" s="214">
        <v>20799</v>
      </c>
      <c r="I15" s="214">
        <v>19050</v>
      </c>
      <c r="J15" s="215">
        <v>694</v>
      </c>
      <c r="K15" s="216">
        <v>3.3366988797538341E-2</v>
      </c>
      <c r="L15" s="216">
        <f t="shared" ca="1" si="0"/>
        <v>0.15704469948655994</v>
      </c>
      <c r="M15" s="216">
        <f t="shared" ca="1" si="0"/>
        <v>0.15676560867024911</v>
      </c>
      <c r="N15" s="217">
        <f t="shared" ca="1" si="0"/>
        <v>0.19554804170188786</v>
      </c>
      <c r="O15" s="218">
        <v>2726</v>
      </c>
      <c r="P15" s="214">
        <v>2540</v>
      </c>
      <c r="Q15" s="215">
        <v>87</v>
      </c>
      <c r="R15" s="216">
        <v>3.1914893617021274E-2</v>
      </c>
      <c r="S15" s="219">
        <v>8536.8649457900501</v>
      </c>
      <c r="T15" s="219">
        <v>8009.9685848500403</v>
      </c>
      <c r="U15" s="219">
        <v>270.21805091000004</v>
      </c>
      <c r="V15" s="204">
        <v>3.1653077871784528E-2</v>
      </c>
    </row>
    <row r="16" spans="2:22" ht="15" customHeight="1" x14ac:dyDescent="0.25">
      <c r="B16" s="196">
        <v>5846</v>
      </c>
      <c r="C16" s="234" t="s">
        <v>129</v>
      </c>
      <c r="D16" s="235">
        <v>82844</v>
      </c>
      <c r="E16" s="235">
        <v>75786</v>
      </c>
      <c r="F16" s="236">
        <v>2324</v>
      </c>
      <c r="G16" s="237">
        <v>2.8052725604751097E-2</v>
      </c>
      <c r="H16" s="235">
        <v>12308</v>
      </c>
      <c r="I16" s="235">
        <v>11276</v>
      </c>
      <c r="J16" s="236">
        <v>458</v>
      </c>
      <c r="K16" s="237">
        <v>3.7211569710757231E-2</v>
      </c>
      <c r="L16" s="237">
        <f t="shared" ca="1" si="0"/>
        <v>0.14856839360726184</v>
      </c>
      <c r="M16" s="237">
        <f t="shared" ca="1" si="0"/>
        <v>0.14878737497690867</v>
      </c>
      <c r="N16" s="238">
        <f t="shared" ca="1" si="0"/>
        <v>0.19707401032702238</v>
      </c>
      <c r="O16" s="239">
        <v>1569</v>
      </c>
      <c r="P16" s="235">
        <v>1462</v>
      </c>
      <c r="Q16" s="236">
        <v>63</v>
      </c>
      <c r="R16" s="237">
        <v>4.0152963671128104E-2</v>
      </c>
      <c r="S16" s="240">
        <v>5088.4098694000104</v>
      </c>
      <c r="T16" s="240">
        <v>4782.8930216600202</v>
      </c>
      <c r="U16" s="240">
        <v>170.07336232</v>
      </c>
      <c r="V16" s="204">
        <v>3.3423675899766671E-2</v>
      </c>
    </row>
    <row r="17" spans="2:22" ht="15" customHeight="1" x14ac:dyDescent="0.25">
      <c r="B17" s="196">
        <v>5847</v>
      </c>
      <c r="C17" s="234" t="s">
        <v>130</v>
      </c>
      <c r="D17" s="235">
        <v>10686</v>
      </c>
      <c r="E17" s="235">
        <v>9830</v>
      </c>
      <c r="F17" s="236">
        <v>210</v>
      </c>
      <c r="G17" s="237">
        <v>1.9651880965749578E-2</v>
      </c>
      <c r="H17" s="235">
        <v>1214</v>
      </c>
      <c r="I17" s="235">
        <v>1099</v>
      </c>
      <c r="J17" s="236">
        <v>46</v>
      </c>
      <c r="K17" s="237">
        <v>3.789126853377265E-2</v>
      </c>
      <c r="L17" s="237">
        <f t="shared" ca="1" si="0"/>
        <v>0.11360658805914281</v>
      </c>
      <c r="M17" s="237">
        <f t="shared" ca="1" si="0"/>
        <v>0.11180061037639878</v>
      </c>
      <c r="N17" s="238">
        <f t="shared" ca="1" si="0"/>
        <v>0.21904761904761905</v>
      </c>
      <c r="O17" s="239">
        <v>368</v>
      </c>
      <c r="P17" s="235">
        <v>336</v>
      </c>
      <c r="Q17" s="236">
        <v>8</v>
      </c>
      <c r="R17" s="237">
        <v>2.1739130434782608E-2</v>
      </c>
      <c r="S17" s="240">
        <v>494.52378368000001</v>
      </c>
      <c r="T17" s="240">
        <v>460.37760624999999</v>
      </c>
      <c r="U17" s="240">
        <v>22.109129500000002</v>
      </c>
      <c r="V17" s="204">
        <v>4.4707919476541361E-2</v>
      </c>
    </row>
    <row r="18" spans="2:22" ht="15" customHeight="1" x14ac:dyDescent="0.25">
      <c r="B18" s="196">
        <v>5848</v>
      </c>
      <c r="C18" s="234" t="s">
        <v>131</v>
      </c>
      <c r="D18" s="235">
        <v>5111</v>
      </c>
      <c r="E18" s="235">
        <v>4657</v>
      </c>
      <c r="F18" s="236">
        <v>118</v>
      </c>
      <c r="G18" s="237">
        <v>2.3087458423009195E-2</v>
      </c>
      <c r="H18" s="235">
        <v>1704</v>
      </c>
      <c r="I18" s="235">
        <v>1522</v>
      </c>
      <c r="J18" s="236">
        <v>35</v>
      </c>
      <c r="K18" s="237">
        <v>2.0539906103286387E-2</v>
      </c>
      <c r="L18" s="237">
        <f t="shared" ca="1" si="0"/>
        <v>0.33339855214243785</v>
      </c>
      <c r="M18" s="237">
        <f t="shared" ca="1" si="0"/>
        <v>0.32681984109942025</v>
      </c>
      <c r="N18" s="238">
        <f t="shared" ca="1" si="0"/>
        <v>0.29661016949152541</v>
      </c>
      <c r="O18" s="239">
        <v>114</v>
      </c>
      <c r="P18" s="235">
        <v>107</v>
      </c>
      <c r="Q18" s="236">
        <v>3</v>
      </c>
      <c r="R18" s="237">
        <v>2.6315789473684209E-2</v>
      </c>
      <c r="S18" s="240">
        <v>725.09567950999997</v>
      </c>
      <c r="T18" s="240">
        <v>671.41082458000005</v>
      </c>
      <c r="U18" s="240">
        <v>18.87193795</v>
      </c>
      <c r="V18" s="204">
        <v>2.602682443612565E-2</v>
      </c>
    </row>
    <row r="19" spans="2:22" ht="15" customHeight="1" x14ac:dyDescent="0.25">
      <c r="B19" s="196">
        <v>5849</v>
      </c>
      <c r="C19" s="234" t="s">
        <v>132</v>
      </c>
      <c r="D19" s="235">
        <v>4662</v>
      </c>
      <c r="E19" s="235">
        <v>4185</v>
      </c>
      <c r="F19" s="236">
        <v>93</v>
      </c>
      <c r="G19" s="237">
        <v>1.9948519948519948E-2</v>
      </c>
      <c r="H19" s="235">
        <v>677</v>
      </c>
      <c r="I19" s="235">
        <v>608</v>
      </c>
      <c r="J19" s="236">
        <v>20</v>
      </c>
      <c r="K19" s="237">
        <v>2.9542097488921712E-2</v>
      </c>
      <c r="L19" s="237">
        <f t="shared" ca="1" si="0"/>
        <v>0.14521664521664521</v>
      </c>
      <c r="M19" s="237">
        <f t="shared" ca="1" si="0"/>
        <v>0.14528076463560335</v>
      </c>
      <c r="N19" s="238">
        <f t="shared" ca="1" si="0"/>
        <v>0.21505376344086022</v>
      </c>
      <c r="O19" s="239">
        <v>114</v>
      </c>
      <c r="P19" s="235">
        <v>105</v>
      </c>
      <c r="Q19" s="236">
        <v>1</v>
      </c>
      <c r="R19" s="237">
        <v>8.771929824561403E-3</v>
      </c>
      <c r="S19" s="240">
        <v>322.49017163000002</v>
      </c>
      <c r="T19" s="240">
        <v>303.84558047000002</v>
      </c>
      <c r="U19" s="240">
        <v>9.9773805000000007</v>
      </c>
      <c r="V19" s="204">
        <v>3.0938556823515435E-2</v>
      </c>
    </row>
    <row r="20" spans="2:22" ht="15" customHeight="1" x14ac:dyDescent="0.25">
      <c r="B20" s="196">
        <v>5850</v>
      </c>
      <c r="C20" s="234" t="s">
        <v>133</v>
      </c>
      <c r="D20" s="235">
        <v>19095</v>
      </c>
      <c r="E20" s="235">
        <v>17848</v>
      </c>
      <c r="F20" s="236">
        <v>537</v>
      </c>
      <c r="G20" s="237">
        <v>2.8122545168892382E-2</v>
      </c>
      <c r="H20" s="235">
        <v>2959</v>
      </c>
      <c r="I20" s="235">
        <v>2773</v>
      </c>
      <c r="J20" s="236">
        <v>87</v>
      </c>
      <c r="K20" s="237">
        <v>2.9401824940858398E-2</v>
      </c>
      <c r="L20" s="237">
        <f t="shared" ca="1" si="0"/>
        <v>0.15496203194553548</v>
      </c>
      <c r="M20" s="237">
        <f t="shared" ca="1" si="0"/>
        <v>0.15536754818467055</v>
      </c>
      <c r="N20" s="238">
        <f t="shared" ca="1" si="0"/>
        <v>0.16201117318435754</v>
      </c>
      <c r="O20" s="239">
        <v>234</v>
      </c>
      <c r="P20" s="235">
        <v>220</v>
      </c>
      <c r="Q20" s="236">
        <v>6</v>
      </c>
      <c r="R20" s="237">
        <v>2.564102564102564E-2</v>
      </c>
      <c r="S20" s="240">
        <v>1312.6074106900001</v>
      </c>
      <c r="T20" s="240">
        <v>1224.7746515199999</v>
      </c>
      <c r="U20" s="240">
        <v>35.434746140000001</v>
      </c>
      <c r="V20" s="204">
        <v>2.6995692582120173E-2</v>
      </c>
    </row>
    <row r="21" spans="2:22" ht="15" customHeight="1" x14ac:dyDescent="0.25">
      <c r="B21" s="196">
        <v>5851</v>
      </c>
      <c r="C21" s="234" t="s">
        <v>134</v>
      </c>
      <c r="D21" s="235">
        <v>10042</v>
      </c>
      <c r="E21" s="235">
        <v>9213</v>
      </c>
      <c r="F21" s="236">
        <v>267</v>
      </c>
      <c r="G21" s="237">
        <v>2.6588329018123878E-2</v>
      </c>
      <c r="H21" s="235">
        <v>1937</v>
      </c>
      <c r="I21" s="235">
        <v>1772</v>
      </c>
      <c r="J21" s="236">
        <v>48</v>
      </c>
      <c r="K21" s="237">
        <v>2.4780588538977799E-2</v>
      </c>
      <c r="L21" s="237">
        <f t="shared" ca="1" si="0"/>
        <v>0.19288986257717586</v>
      </c>
      <c r="M21" s="237">
        <f t="shared" ca="1" si="0"/>
        <v>0.19233691522848148</v>
      </c>
      <c r="N21" s="238">
        <f t="shared" ca="1" si="0"/>
        <v>0.1797752808988764</v>
      </c>
      <c r="O21" s="239">
        <v>327</v>
      </c>
      <c r="P21" s="235">
        <v>310</v>
      </c>
      <c r="Q21" s="236">
        <v>6</v>
      </c>
      <c r="R21" s="237">
        <v>1.834862385321101E-2</v>
      </c>
      <c r="S21" s="240">
        <v>593.73803088</v>
      </c>
      <c r="T21" s="240">
        <v>566.66690037000001</v>
      </c>
      <c r="U21" s="240">
        <v>13.7514945</v>
      </c>
      <c r="V21" s="204">
        <v>2.3160878678460981E-2</v>
      </c>
    </row>
    <row r="22" spans="2:22" ht="15" customHeight="1" x14ac:dyDescent="0.25">
      <c r="B22" s="196">
        <v>5811</v>
      </c>
      <c r="C22" s="220" t="s">
        <v>55</v>
      </c>
      <c r="D22" s="221">
        <v>350</v>
      </c>
      <c r="E22" s="221">
        <v>319</v>
      </c>
      <c r="F22" s="222">
        <v>5</v>
      </c>
      <c r="G22" s="223">
        <v>1.4285714285714285E-2</v>
      </c>
      <c r="H22" s="221">
        <v>36</v>
      </c>
      <c r="I22" s="221">
        <v>35</v>
      </c>
      <c r="J22" s="222">
        <v>1</v>
      </c>
      <c r="K22" s="223">
        <v>2.7777777777777776E-2</v>
      </c>
      <c r="L22" s="223">
        <f t="shared" ca="1" si="0"/>
        <v>0.10285714285714286</v>
      </c>
      <c r="M22" s="223">
        <f t="shared" ca="1" si="0"/>
        <v>0.109717868338558</v>
      </c>
      <c r="N22" s="224">
        <f t="shared" ca="1" si="0"/>
        <v>0.2</v>
      </c>
      <c r="O22" s="225">
        <v>12</v>
      </c>
      <c r="P22" s="221">
        <v>12</v>
      </c>
      <c r="Q22" s="222">
        <v>1</v>
      </c>
      <c r="R22" s="223">
        <v>8.3333333333333329E-2</v>
      </c>
      <c r="S22" s="226">
        <v>9.6300325000000004</v>
      </c>
      <c r="T22" s="226">
        <v>9.5376574999999999</v>
      </c>
      <c r="U22" s="226">
        <v>0.3499525</v>
      </c>
      <c r="V22" s="204">
        <v>3.6339700826554841E-2</v>
      </c>
    </row>
    <row r="23" spans="2:22" ht="15" customHeight="1" x14ac:dyDescent="0.25">
      <c r="B23" s="196">
        <v>5812</v>
      </c>
      <c r="C23" s="220" t="s">
        <v>135</v>
      </c>
      <c r="D23" s="221">
        <v>28409</v>
      </c>
      <c r="E23" s="221">
        <v>24206</v>
      </c>
      <c r="F23" s="222">
        <v>542</v>
      </c>
      <c r="G23" s="223">
        <v>1.9078461051075364E-2</v>
      </c>
      <c r="H23" s="221">
        <v>3860</v>
      </c>
      <c r="I23" s="221">
        <v>3279</v>
      </c>
      <c r="J23" s="222">
        <v>107</v>
      </c>
      <c r="K23" s="223">
        <v>2.772020725388601E-2</v>
      </c>
      <c r="L23" s="223">
        <f t="shared" ca="1" si="0"/>
        <v>0.13587243479179134</v>
      </c>
      <c r="M23" s="223">
        <f t="shared" ca="1" si="0"/>
        <v>0.13546228207882344</v>
      </c>
      <c r="N23" s="224">
        <f t="shared" ca="1" si="0"/>
        <v>0.19741697416974169</v>
      </c>
      <c r="O23" s="225">
        <v>2424</v>
      </c>
      <c r="P23" s="221">
        <v>1957</v>
      </c>
      <c r="Q23" s="222">
        <v>61</v>
      </c>
      <c r="R23" s="223">
        <v>2.5165016501650164E-2</v>
      </c>
      <c r="S23" s="226">
        <v>959.96019322000006</v>
      </c>
      <c r="T23" s="226">
        <v>777.94206679999991</v>
      </c>
      <c r="U23" s="226">
        <v>26.454740019999999</v>
      </c>
      <c r="V23" s="204">
        <v>2.75581635643273E-2</v>
      </c>
    </row>
    <row r="24" spans="2:22" ht="15" customHeight="1" x14ac:dyDescent="0.25">
      <c r="B24" s="196">
        <v>6058</v>
      </c>
      <c r="C24" s="227" t="s">
        <v>184</v>
      </c>
      <c r="D24" s="228">
        <v>116</v>
      </c>
      <c r="E24" s="228">
        <v>108</v>
      </c>
      <c r="F24" s="229">
        <v>2</v>
      </c>
      <c r="G24" s="230">
        <v>1.7241379310344827E-2</v>
      </c>
      <c r="H24" s="228">
        <v>14</v>
      </c>
      <c r="I24" s="228">
        <v>13</v>
      </c>
      <c r="J24" s="229">
        <v>0</v>
      </c>
      <c r="K24" s="230">
        <v>0</v>
      </c>
      <c r="L24" s="230">
        <f t="shared" ca="1" si="0"/>
        <v>0.1206896551724138</v>
      </c>
      <c r="M24" s="230">
        <f t="shared" ca="1" si="0"/>
        <v>0.12037037037037036</v>
      </c>
      <c r="N24" s="231">
        <f t="shared" ca="1" si="0"/>
        <v>0</v>
      </c>
      <c r="O24" s="232">
        <v>2</v>
      </c>
      <c r="P24" s="228">
        <v>2</v>
      </c>
      <c r="Q24" s="229">
        <v>0</v>
      </c>
      <c r="R24" s="230">
        <v>0</v>
      </c>
      <c r="S24" s="233">
        <v>2.0469024999999998</v>
      </c>
      <c r="T24" s="233">
        <v>1.9880500000000001</v>
      </c>
      <c r="U24" s="233">
        <v>0</v>
      </c>
      <c r="V24" s="204">
        <v>0</v>
      </c>
    </row>
    <row r="25" spans="2:22" ht="15" customHeight="1" x14ac:dyDescent="0.25">
      <c r="B25" s="196">
        <v>5800</v>
      </c>
      <c r="C25" s="212" t="s">
        <v>4</v>
      </c>
      <c r="D25" s="206">
        <v>233184</v>
      </c>
      <c r="E25" s="206">
        <v>208562</v>
      </c>
      <c r="F25" s="207">
        <v>6172</v>
      </c>
      <c r="G25" s="208">
        <v>2.6468368327157953E-2</v>
      </c>
      <c r="H25" s="206">
        <v>43456</v>
      </c>
      <c r="I25" s="206">
        <v>38848</v>
      </c>
      <c r="J25" s="207">
        <v>1298</v>
      </c>
      <c r="K25" s="208">
        <v>2.9869293078055966E-2</v>
      </c>
      <c r="L25" s="208">
        <f t="shared" ca="1" si="0"/>
        <v>0.18635926993275698</v>
      </c>
      <c r="M25" s="208">
        <f t="shared" ca="1" si="0"/>
        <v>0.18626595448835359</v>
      </c>
      <c r="N25" s="209">
        <f t="shared" ca="1" si="0"/>
        <v>0.21030460142579391</v>
      </c>
      <c r="O25" s="210">
        <v>5479</v>
      </c>
      <c r="P25" s="206">
        <v>5111</v>
      </c>
      <c r="Q25" s="207">
        <v>161</v>
      </c>
      <c r="R25" s="208">
        <v>2.9384924256251142E-2</v>
      </c>
      <c r="S25" s="211">
        <v>16897.157766049801</v>
      </c>
      <c r="T25" s="211">
        <v>15603.4281314498</v>
      </c>
      <c r="U25" s="211">
        <v>491.05175364999997</v>
      </c>
      <c r="V25" s="204">
        <v>2.9061204283517647E-2</v>
      </c>
    </row>
    <row r="26" spans="2:22" ht="15" customHeight="1" x14ac:dyDescent="0.25">
      <c r="B26" s="196">
        <v>5813</v>
      </c>
      <c r="C26" s="213" t="s">
        <v>53</v>
      </c>
      <c r="D26" s="214">
        <v>51044</v>
      </c>
      <c r="E26" s="214">
        <v>45180</v>
      </c>
      <c r="F26" s="215">
        <v>1137</v>
      </c>
      <c r="G26" s="216">
        <v>2.2274900086200141E-2</v>
      </c>
      <c r="H26" s="214">
        <v>7835</v>
      </c>
      <c r="I26" s="214">
        <v>6897</v>
      </c>
      <c r="J26" s="215">
        <v>174</v>
      </c>
      <c r="K26" s="216">
        <v>2.2208040842373964E-2</v>
      </c>
      <c r="L26" s="216">
        <f t="shared" ca="1" si="0"/>
        <v>0.15349502390094821</v>
      </c>
      <c r="M26" s="216">
        <f t="shared" ca="1" si="0"/>
        <v>0.15265604249667994</v>
      </c>
      <c r="N26" s="217">
        <f t="shared" ca="1" si="0"/>
        <v>0.15303430079155672</v>
      </c>
      <c r="O26" s="218">
        <v>914</v>
      </c>
      <c r="P26" s="214">
        <v>854</v>
      </c>
      <c r="Q26" s="215">
        <v>22</v>
      </c>
      <c r="R26" s="216">
        <v>2.4070021881838075E-2</v>
      </c>
      <c r="S26" s="219">
        <v>3872.3400480199998</v>
      </c>
      <c r="T26" s="219">
        <v>3550.3273312299998</v>
      </c>
      <c r="U26" s="219">
        <v>92.455884609999998</v>
      </c>
      <c r="V26" s="204">
        <v>2.3875972529136334E-2</v>
      </c>
    </row>
    <row r="27" spans="2:22" ht="15" customHeight="1" x14ac:dyDescent="0.25">
      <c r="B27" s="196">
        <v>5814</v>
      </c>
      <c r="C27" s="220" t="s">
        <v>52</v>
      </c>
      <c r="D27" s="221">
        <v>34936</v>
      </c>
      <c r="E27" s="221">
        <v>30429</v>
      </c>
      <c r="F27" s="222">
        <v>719</v>
      </c>
      <c r="G27" s="223">
        <v>2.0580490038928326E-2</v>
      </c>
      <c r="H27" s="221">
        <v>7871</v>
      </c>
      <c r="I27" s="221">
        <v>6811</v>
      </c>
      <c r="J27" s="222">
        <v>156</v>
      </c>
      <c r="K27" s="223">
        <v>1.9819590903315969E-2</v>
      </c>
      <c r="L27" s="223">
        <f t="shared" ca="1" si="0"/>
        <v>0.22529768719945042</v>
      </c>
      <c r="M27" s="223">
        <f t="shared" ca="1" si="0"/>
        <v>0.22383252818035426</v>
      </c>
      <c r="N27" s="224">
        <f t="shared" ca="1" si="0"/>
        <v>0.21696801112656466</v>
      </c>
      <c r="O27" s="225">
        <v>744</v>
      </c>
      <c r="P27" s="221">
        <v>668</v>
      </c>
      <c r="Q27" s="222">
        <v>15</v>
      </c>
      <c r="R27" s="223">
        <v>2.0161290322580645E-2</v>
      </c>
      <c r="S27" s="226">
        <v>2405.8399322499999</v>
      </c>
      <c r="T27" s="226">
        <v>2168.8106196799999</v>
      </c>
      <c r="U27" s="226">
        <v>45.334336950000001</v>
      </c>
      <c r="V27" s="204">
        <v>1.8843455186813792E-2</v>
      </c>
    </row>
    <row r="28" spans="2:22" ht="15" customHeight="1" x14ac:dyDescent="0.25">
      <c r="B28" s="196">
        <v>5815</v>
      </c>
      <c r="C28" s="220" t="s">
        <v>51</v>
      </c>
      <c r="D28" s="221">
        <v>44181</v>
      </c>
      <c r="E28" s="221">
        <v>40751</v>
      </c>
      <c r="F28" s="222">
        <v>1412</v>
      </c>
      <c r="G28" s="223">
        <v>3.1959439578099186E-2</v>
      </c>
      <c r="H28" s="221">
        <v>7946</v>
      </c>
      <c r="I28" s="221">
        <v>7236</v>
      </c>
      <c r="J28" s="222">
        <v>277</v>
      </c>
      <c r="K28" s="223">
        <v>3.4860307072741001E-2</v>
      </c>
      <c r="L28" s="223">
        <f t="shared" ca="1" si="0"/>
        <v>0.17985106720083294</v>
      </c>
      <c r="M28" s="223">
        <f t="shared" ca="1" si="0"/>
        <v>0.17756619469460871</v>
      </c>
      <c r="N28" s="224">
        <f t="shared" ca="1" si="0"/>
        <v>0.1961756373937677</v>
      </c>
      <c r="O28" s="225">
        <v>1097</v>
      </c>
      <c r="P28" s="221">
        <v>1010</v>
      </c>
      <c r="Q28" s="222">
        <v>37</v>
      </c>
      <c r="R28" s="223">
        <v>3.372835004557885E-2</v>
      </c>
      <c r="S28" s="226">
        <v>3286.8278904499998</v>
      </c>
      <c r="T28" s="226">
        <v>3010.1181506300099</v>
      </c>
      <c r="U28" s="226">
        <v>114.68116918000001</v>
      </c>
      <c r="V28" s="204">
        <v>3.4891139117204886E-2</v>
      </c>
    </row>
    <row r="29" spans="2:22" ht="15" customHeight="1" x14ac:dyDescent="0.25">
      <c r="B29" s="196">
        <v>5816</v>
      </c>
      <c r="C29" s="220" t="s">
        <v>50</v>
      </c>
      <c r="D29" s="221">
        <v>27756</v>
      </c>
      <c r="E29" s="221">
        <v>25872</v>
      </c>
      <c r="F29" s="222">
        <v>870</v>
      </c>
      <c r="G29" s="223">
        <v>3.1344574146130566E-2</v>
      </c>
      <c r="H29" s="221">
        <v>8776</v>
      </c>
      <c r="I29" s="221">
        <v>8251</v>
      </c>
      <c r="J29" s="222">
        <v>351</v>
      </c>
      <c r="K29" s="223">
        <v>3.9995442114858705E-2</v>
      </c>
      <c r="L29" s="223">
        <f t="shared" ca="1" si="0"/>
        <v>0.31618388816832399</v>
      </c>
      <c r="M29" s="223">
        <f t="shared" ca="1" si="0"/>
        <v>0.31891620284477429</v>
      </c>
      <c r="N29" s="224">
        <f t="shared" ca="1" si="0"/>
        <v>0.40344827586206894</v>
      </c>
      <c r="O29" s="225">
        <v>1486</v>
      </c>
      <c r="P29" s="221">
        <v>1425</v>
      </c>
      <c r="Q29" s="222">
        <v>54</v>
      </c>
      <c r="R29" s="223">
        <v>3.6339165545087482E-2</v>
      </c>
      <c r="S29" s="226">
        <v>3845.46938667001</v>
      </c>
      <c r="T29" s="226">
        <v>3688.6656460200202</v>
      </c>
      <c r="U29" s="226">
        <v>132.15108738000001</v>
      </c>
      <c r="V29" s="204">
        <v>3.4365398366735259E-2</v>
      </c>
    </row>
    <row r="30" spans="2:22" ht="15" customHeight="1" x14ac:dyDescent="0.25">
      <c r="B30" s="196">
        <v>5817</v>
      </c>
      <c r="C30" s="220" t="s">
        <v>49</v>
      </c>
      <c r="D30" s="221">
        <v>24330</v>
      </c>
      <c r="E30" s="221">
        <v>21039</v>
      </c>
      <c r="F30" s="222">
        <v>583</v>
      </c>
      <c r="G30" s="223">
        <v>2.3962186600904233E-2</v>
      </c>
      <c r="H30" s="221">
        <v>5579</v>
      </c>
      <c r="I30" s="221">
        <v>4826</v>
      </c>
      <c r="J30" s="222">
        <v>165</v>
      </c>
      <c r="K30" s="223">
        <v>2.9575192686861446E-2</v>
      </c>
      <c r="L30" s="223">
        <f t="shared" ca="1" si="0"/>
        <v>0.22930538429921907</v>
      </c>
      <c r="M30" s="223">
        <f t="shared" ca="1" si="0"/>
        <v>0.22938352583297686</v>
      </c>
      <c r="N30" s="224">
        <f t="shared" ca="1" si="0"/>
        <v>0.28301886792452829</v>
      </c>
      <c r="O30" s="225">
        <v>589</v>
      </c>
      <c r="P30" s="221">
        <v>547</v>
      </c>
      <c r="Q30" s="222">
        <v>13</v>
      </c>
      <c r="R30" s="223">
        <v>2.2071307300509338E-2</v>
      </c>
      <c r="S30" s="226">
        <v>1879.19675491</v>
      </c>
      <c r="T30" s="226">
        <v>1707.3972640499999</v>
      </c>
      <c r="U30" s="226">
        <v>49.413776729999995</v>
      </c>
      <c r="V30" s="204">
        <v>2.6295158610129973E-2</v>
      </c>
    </row>
    <row r="31" spans="2:22" ht="15" customHeight="1" x14ac:dyDescent="0.25">
      <c r="B31" s="196">
        <v>5818</v>
      </c>
      <c r="C31" s="220" t="s">
        <v>48</v>
      </c>
      <c r="D31" s="221">
        <v>27518</v>
      </c>
      <c r="E31" s="221">
        <v>24041</v>
      </c>
      <c r="F31" s="222">
        <v>777</v>
      </c>
      <c r="G31" s="223">
        <v>2.8236063667417689E-2</v>
      </c>
      <c r="H31" s="221">
        <v>2339</v>
      </c>
      <c r="I31" s="221">
        <v>1993</v>
      </c>
      <c r="J31" s="222">
        <v>86</v>
      </c>
      <c r="K31" s="223">
        <v>3.6767849508336899E-2</v>
      </c>
      <c r="L31" s="223">
        <f t="shared" ca="1" si="0"/>
        <v>8.499890980449161E-2</v>
      </c>
      <c r="M31" s="223">
        <f t="shared" ca="1" si="0"/>
        <v>8.2900045755168253E-2</v>
      </c>
      <c r="N31" s="224">
        <f t="shared" ca="1" si="0"/>
        <v>0.11068211068211069</v>
      </c>
      <c r="O31" s="225">
        <v>322</v>
      </c>
      <c r="P31" s="221">
        <v>310</v>
      </c>
      <c r="Q31" s="222">
        <v>9</v>
      </c>
      <c r="R31" s="223">
        <v>2.7950310559006212E-2</v>
      </c>
      <c r="S31" s="226">
        <v>597.27818864999995</v>
      </c>
      <c r="T31" s="226">
        <v>545.73851962000003</v>
      </c>
      <c r="U31" s="226">
        <v>24.826682920000003</v>
      </c>
      <c r="V31" s="204">
        <v>4.156636453796278E-2</v>
      </c>
    </row>
    <row r="32" spans="2:22" ht="15" customHeight="1" x14ac:dyDescent="0.25">
      <c r="B32" s="196">
        <v>5819</v>
      </c>
      <c r="C32" s="220" t="s">
        <v>47</v>
      </c>
      <c r="D32" s="221">
        <v>23417</v>
      </c>
      <c r="E32" s="221">
        <v>21248</v>
      </c>
      <c r="F32" s="222">
        <v>674</v>
      </c>
      <c r="G32" s="223">
        <v>2.8782508434043643E-2</v>
      </c>
      <c r="H32" s="221">
        <v>3108</v>
      </c>
      <c r="I32" s="221">
        <v>2832</v>
      </c>
      <c r="J32" s="222">
        <v>89</v>
      </c>
      <c r="K32" s="223">
        <v>2.8635778635778635E-2</v>
      </c>
      <c r="L32" s="223">
        <f t="shared" ca="1" si="0"/>
        <v>0.1327240893368066</v>
      </c>
      <c r="M32" s="223">
        <f t="shared" ca="1" si="0"/>
        <v>0.13328313253012047</v>
      </c>
      <c r="N32" s="224">
        <f t="shared" ca="1" si="0"/>
        <v>0.13204747774480713</v>
      </c>
      <c r="O32" s="225">
        <v>325</v>
      </c>
      <c r="P32" s="221">
        <v>295</v>
      </c>
      <c r="Q32" s="222">
        <v>11</v>
      </c>
      <c r="R32" s="223">
        <v>3.3846153846153845E-2</v>
      </c>
      <c r="S32" s="226">
        <v>1010.0655651000001</v>
      </c>
      <c r="T32" s="226">
        <v>932.23060022000004</v>
      </c>
      <c r="U32" s="226">
        <v>32.18881588</v>
      </c>
      <c r="V32" s="204">
        <v>3.1868045988493028E-2</v>
      </c>
    </row>
    <row r="33" spans="2:22" ht="15" customHeight="1" x14ac:dyDescent="0.25">
      <c r="B33" s="196">
        <v>6059</v>
      </c>
      <c r="C33" s="227" t="s">
        <v>185</v>
      </c>
      <c r="D33" s="228">
        <v>2</v>
      </c>
      <c r="E33" s="228">
        <v>2</v>
      </c>
      <c r="F33" s="229">
        <v>0</v>
      </c>
      <c r="G33" s="230">
        <v>0</v>
      </c>
      <c r="H33" s="228">
        <v>2</v>
      </c>
      <c r="I33" s="228">
        <v>2</v>
      </c>
      <c r="J33" s="229">
        <v>0</v>
      </c>
      <c r="K33" s="230">
        <v>0</v>
      </c>
      <c r="L33" s="230">
        <f t="shared" ca="1" si="0"/>
        <v>1</v>
      </c>
      <c r="M33" s="230">
        <f t="shared" ca="1" si="0"/>
        <v>1</v>
      </c>
      <c r="N33" s="231" t="str">
        <f t="shared" ca="1" si="0"/>
        <v xml:space="preserve">-   </v>
      </c>
      <c r="O33" s="232">
        <v>2</v>
      </c>
      <c r="P33" s="228">
        <v>2</v>
      </c>
      <c r="Q33" s="229">
        <v>0</v>
      </c>
      <c r="R33" s="230">
        <v>0</v>
      </c>
      <c r="S33" s="233">
        <v>0.14000000000000001</v>
      </c>
      <c r="T33" s="233">
        <v>0.14000000000000001</v>
      </c>
      <c r="U33" s="233">
        <v>0</v>
      </c>
      <c r="V33" s="204">
        <v>0</v>
      </c>
    </row>
    <row r="34" spans="2:22" ht="32.25" customHeight="1" x14ac:dyDescent="0.25">
      <c r="B34" s="196">
        <v>5801</v>
      </c>
      <c r="C34" s="241" t="s">
        <v>165</v>
      </c>
      <c r="D34" s="206">
        <v>8330</v>
      </c>
      <c r="E34" s="206">
        <v>7478</v>
      </c>
      <c r="F34" s="207">
        <v>251</v>
      </c>
      <c r="G34" s="208">
        <v>3.0132052821128453E-2</v>
      </c>
      <c r="H34" s="206">
        <v>1016</v>
      </c>
      <c r="I34" s="206">
        <v>949</v>
      </c>
      <c r="J34" s="207">
        <v>34</v>
      </c>
      <c r="K34" s="208">
        <v>3.3464566929133861E-2</v>
      </c>
      <c r="L34" s="208">
        <f t="shared" ca="1" si="0"/>
        <v>0.12196878751500601</v>
      </c>
      <c r="M34" s="208">
        <f t="shared" ca="1" si="0"/>
        <v>0.12690558972987429</v>
      </c>
      <c r="N34" s="209">
        <f t="shared" ca="1" si="0"/>
        <v>0.13545816733067728</v>
      </c>
      <c r="O34" s="210">
        <v>291</v>
      </c>
      <c r="P34" s="206">
        <v>266</v>
      </c>
      <c r="Q34" s="207">
        <v>1</v>
      </c>
      <c r="R34" s="208">
        <v>3.4364261168384879E-3</v>
      </c>
      <c r="S34" s="211">
        <v>698.71242358000006</v>
      </c>
      <c r="T34" s="211">
        <v>667.52342195000006</v>
      </c>
      <c r="U34" s="211">
        <v>9.8626162500000003</v>
      </c>
      <c r="V34" s="204">
        <v>1.4115415608995202E-2</v>
      </c>
    </row>
    <row r="35" spans="2:22" ht="15" customHeight="1" x14ac:dyDescent="0.25">
      <c r="B35" s="196">
        <v>5820</v>
      </c>
      <c r="C35" s="213" t="s">
        <v>46</v>
      </c>
      <c r="D35" s="214">
        <v>1905</v>
      </c>
      <c r="E35" s="214">
        <v>1748</v>
      </c>
      <c r="F35" s="215">
        <v>59</v>
      </c>
      <c r="G35" s="216">
        <v>3.0971128608923884E-2</v>
      </c>
      <c r="H35" s="214">
        <v>358</v>
      </c>
      <c r="I35" s="214">
        <v>349</v>
      </c>
      <c r="J35" s="215">
        <v>11</v>
      </c>
      <c r="K35" s="216">
        <v>3.0726256983240222E-2</v>
      </c>
      <c r="L35" s="216">
        <f t="shared" ca="1" si="0"/>
        <v>0.1879265091863517</v>
      </c>
      <c r="M35" s="216">
        <f t="shared" ca="1" si="0"/>
        <v>0.19965675057208238</v>
      </c>
      <c r="N35" s="217">
        <f t="shared" ca="1" si="0"/>
        <v>0.1864406779661017</v>
      </c>
      <c r="O35" s="218">
        <v>79</v>
      </c>
      <c r="P35" s="214">
        <v>77</v>
      </c>
      <c r="Q35" s="215">
        <v>0</v>
      </c>
      <c r="R35" s="216">
        <v>0</v>
      </c>
      <c r="S35" s="219">
        <v>342.73796175000001</v>
      </c>
      <c r="T35" s="219">
        <v>326.85703174999998</v>
      </c>
      <c r="U35" s="219">
        <v>5.779515</v>
      </c>
      <c r="V35" s="204">
        <v>1.6862780447459435E-2</v>
      </c>
    </row>
    <row r="36" spans="2:22" ht="15" customHeight="1" x14ac:dyDescent="0.25">
      <c r="B36" s="196">
        <v>5821</v>
      </c>
      <c r="C36" s="220" t="s">
        <v>45</v>
      </c>
      <c r="D36" s="221">
        <v>6040</v>
      </c>
      <c r="E36" s="221">
        <v>5383</v>
      </c>
      <c r="F36" s="222">
        <v>187</v>
      </c>
      <c r="G36" s="223">
        <v>3.0960264900662251E-2</v>
      </c>
      <c r="H36" s="221">
        <v>532</v>
      </c>
      <c r="I36" s="221">
        <v>483</v>
      </c>
      <c r="J36" s="222">
        <v>18</v>
      </c>
      <c r="K36" s="223">
        <v>3.3834586466165412E-2</v>
      </c>
      <c r="L36" s="223">
        <f t="shared" ca="1" si="0"/>
        <v>8.80794701986755E-2</v>
      </c>
      <c r="M36" s="223">
        <f t="shared" ca="1" si="0"/>
        <v>8.9726918075422629E-2</v>
      </c>
      <c r="N36" s="224">
        <f t="shared" ca="1" si="0"/>
        <v>9.6256684491978606E-2</v>
      </c>
      <c r="O36" s="225">
        <v>133</v>
      </c>
      <c r="P36" s="221">
        <v>113</v>
      </c>
      <c r="Q36" s="222">
        <v>0</v>
      </c>
      <c r="R36" s="223">
        <v>0</v>
      </c>
      <c r="S36" s="226">
        <v>125.38049195000001</v>
      </c>
      <c r="T36" s="226">
        <v>113.15929270000001</v>
      </c>
      <c r="U36" s="226">
        <v>3.1061675000000002</v>
      </c>
      <c r="V36" s="204">
        <v>2.4773929753272115E-2</v>
      </c>
    </row>
    <row r="37" spans="2:22" ht="15" customHeight="1" x14ac:dyDescent="0.25">
      <c r="B37" s="196">
        <v>5822</v>
      </c>
      <c r="C37" s="220" t="s">
        <v>44</v>
      </c>
      <c r="D37" s="221">
        <v>278</v>
      </c>
      <c r="E37" s="221">
        <v>248</v>
      </c>
      <c r="F37" s="222">
        <v>0</v>
      </c>
      <c r="G37" s="223">
        <v>0</v>
      </c>
      <c r="H37" s="221">
        <v>36</v>
      </c>
      <c r="I37" s="221">
        <v>35</v>
      </c>
      <c r="J37" s="222">
        <v>0</v>
      </c>
      <c r="K37" s="223">
        <v>0</v>
      </c>
      <c r="L37" s="223">
        <f t="shared" ca="1" si="0"/>
        <v>0.12949640287769784</v>
      </c>
      <c r="M37" s="223">
        <f t="shared" ca="1" si="0"/>
        <v>0.14112903225806453</v>
      </c>
      <c r="N37" s="224" t="str">
        <f t="shared" ca="1" si="0"/>
        <v xml:space="preserve">-   </v>
      </c>
      <c r="O37" s="225">
        <v>36</v>
      </c>
      <c r="P37" s="221">
        <v>35</v>
      </c>
      <c r="Q37" s="222">
        <v>0</v>
      </c>
      <c r="R37" s="223">
        <v>0</v>
      </c>
      <c r="S37" s="226">
        <v>88.916941629999997</v>
      </c>
      <c r="T37" s="226">
        <v>86.44144163</v>
      </c>
      <c r="U37" s="226">
        <v>0</v>
      </c>
      <c r="V37" s="204">
        <v>0</v>
      </c>
    </row>
    <row r="38" spans="2:22" ht="15" customHeight="1" x14ac:dyDescent="0.25">
      <c r="B38" s="196">
        <v>5823</v>
      </c>
      <c r="C38" s="220" t="s">
        <v>43</v>
      </c>
      <c r="D38" s="221">
        <v>0</v>
      </c>
      <c r="E38" s="221">
        <v>0</v>
      </c>
      <c r="F38" s="222">
        <v>0</v>
      </c>
      <c r="G38" s="223" t="s">
        <v>180</v>
      </c>
      <c r="H38" s="221">
        <v>0</v>
      </c>
      <c r="I38" s="221">
        <v>0</v>
      </c>
      <c r="J38" s="222">
        <v>0</v>
      </c>
      <c r="K38" s="223" t="s">
        <v>180</v>
      </c>
      <c r="L38" s="223" t="str">
        <f t="shared" ca="1" si="0"/>
        <v xml:space="preserve">-   </v>
      </c>
      <c r="M38" s="223" t="str">
        <f t="shared" ca="1" si="0"/>
        <v xml:space="preserve">-   </v>
      </c>
      <c r="N38" s="224" t="str">
        <f t="shared" ca="1" si="0"/>
        <v xml:space="preserve">-   </v>
      </c>
      <c r="O38" s="225">
        <v>0</v>
      </c>
      <c r="P38" s="221">
        <v>0</v>
      </c>
      <c r="Q38" s="222">
        <v>0</v>
      </c>
      <c r="R38" s="223" t="s">
        <v>180</v>
      </c>
      <c r="S38" s="226">
        <v>0</v>
      </c>
      <c r="T38" s="226">
        <v>0</v>
      </c>
      <c r="U38" s="226">
        <v>0</v>
      </c>
      <c r="V38" s="204" t="s">
        <v>180</v>
      </c>
    </row>
    <row r="39" spans="2:22" ht="15" customHeight="1" x14ac:dyDescent="0.25">
      <c r="B39" s="196">
        <v>5824</v>
      </c>
      <c r="C39" s="220" t="s">
        <v>42</v>
      </c>
      <c r="D39" s="221">
        <v>2</v>
      </c>
      <c r="E39" s="221">
        <v>2</v>
      </c>
      <c r="F39" s="222">
        <v>0</v>
      </c>
      <c r="G39" s="223">
        <v>0</v>
      </c>
      <c r="H39" s="221">
        <v>2</v>
      </c>
      <c r="I39" s="221">
        <v>2</v>
      </c>
      <c r="J39" s="222">
        <v>0</v>
      </c>
      <c r="K39" s="223">
        <v>0</v>
      </c>
      <c r="L39" s="223">
        <f t="shared" ca="1" si="0"/>
        <v>1</v>
      </c>
      <c r="M39" s="223">
        <f t="shared" ca="1" si="0"/>
        <v>1</v>
      </c>
      <c r="N39" s="224" t="str">
        <f t="shared" ca="1" si="0"/>
        <v xml:space="preserve">-   </v>
      </c>
      <c r="O39" s="225">
        <v>2</v>
      </c>
      <c r="P39" s="221">
        <v>2</v>
      </c>
      <c r="Q39" s="222">
        <v>0</v>
      </c>
      <c r="R39" s="223">
        <v>0</v>
      </c>
      <c r="S39" s="226">
        <v>130.53917100000001</v>
      </c>
      <c r="T39" s="226">
        <v>130.53917100000001</v>
      </c>
      <c r="U39" s="226">
        <v>0</v>
      </c>
      <c r="V39" s="204">
        <v>0</v>
      </c>
    </row>
    <row r="40" spans="2:22" ht="15" customHeight="1" x14ac:dyDescent="0.25">
      <c r="B40" s="196">
        <v>5825</v>
      </c>
      <c r="C40" s="220" t="s">
        <v>41</v>
      </c>
      <c r="D40" s="221">
        <v>20</v>
      </c>
      <c r="E40" s="221">
        <v>17</v>
      </c>
      <c r="F40" s="222">
        <v>1</v>
      </c>
      <c r="G40" s="223">
        <v>0.05</v>
      </c>
      <c r="H40" s="221">
        <v>20</v>
      </c>
      <c r="I40" s="221">
        <v>17</v>
      </c>
      <c r="J40" s="222">
        <v>1</v>
      </c>
      <c r="K40" s="223">
        <v>0.05</v>
      </c>
      <c r="L40" s="223">
        <f t="shared" ca="1" si="0"/>
        <v>1</v>
      </c>
      <c r="M40" s="223">
        <f t="shared" ca="1" si="0"/>
        <v>1</v>
      </c>
      <c r="N40" s="224">
        <f t="shared" ca="1" si="0"/>
        <v>1</v>
      </c>
      <c r="O40" s="225">
        <v>4</v>
      </c>
      <c r="P40" s="221">
        <v>4</v>
      </c>
      <c r="Q40" s="222">
        <v>1</v>
      </c>
      <c r="R40" s="223">
        <v>0.25</v>
      </c>
      <c r="S40" s="226">
        <v>2.7495210000000001</v>
      </c>
      <c r="T40" s="226">
        <v>2.5429580000000001</v>
      </c>
      <c r="U40" s="226">
        <v>0.25</v>
      </c>
      <c r="V40" s="204">
        <v>9.0924928378433911E-2</v>
      </c>
    </row>
    <row r="41" spans="2:22" ht="15" customHeight="1" x14ac:dyDescent="0.25">
      <c r="B41" s="196">
        <v>6060</v>
      </c>
      <c r="C41" s="227" t="s">
        <v>169</v>
      </c>
      <c r="D41" s="228">
        <v>85</v>
      </c>
      <c r="E41" s="228">
        <v>80</v>
      </c>
      <c r="F41" s="229">
        <v>4</v>
      </c>
      <c r="G41" s="230">
        <v>4.7058823529411764E-2</v>
      </c>
      <c r="H41" s="228">
        <v>68</v>
      </c>
      <c r="I41" s="228">
        <v>63</v>
      </c>
      <c r="J41" s="229">
        <v>4</v>
      </c>
      <c r="K41" s="230">
        <v>5.8823529411764705E-2</v>
      </c>
      <c r="L41" s="230">
        <f t="shared" ca="1" si="0"/>
        <v>0.8</v>
      </c>
      <c r="M41" s="230">
        <f t="shared" ca="1" si="0"/>
        <v>0.78749999999999998</v>
      </c>
      <c r="N41" s="231">
        <f t="shared" ca="1" si="0"/>
        <v>1</v>
      </c>
      <c r="O41" s="232">
        <v>37</v>
      </c>
      <c r="P41" s="228">
        <v>35</v>
      </c>
      <c r="Q41" s="229">
        <v>0</v>
      </c>
      <c r="R41" s="230">
        <v>0</v>
      </c>
      <c r="S41" s="233">
        <v>8.38833625</v>
      </c>
      <c r="T41" s="233">
        <v>7.9835268700000004</v>
      </c>
      <c r="U41" s="233">
        <v>0.72693375000000005</v>
      </c>
      <c r="V41" s="204">
        <v>8.6660063251517844E-2</v>
      </c>
    </row>
    <row r="42" spans="2:22" ht="15" customHeight="1" x14ac:dyDescent="0.25">
      <c r="B42" s="196">
        <v>5802</v>
      </c>
      <c r="C42" s="212" t="s">
        <v>3</v>
      </c>
      <c r="D42" s="206">
        <v>11226</v>
      </c>
      <c r="E42" s="206">
        <v>9882</v>
      </c>
      <c r="F42" s="207">
        <v>424</v>
      </c>
      <c r="G42" s="208">
        <v>3.7769463744877961E-2</v>
      </c>
      <c r="H42" s="206">
        <v>1327</v>
      </c>
      <c r="I42" s="206">
        <v>1169</v>
      </c>
      <c r="J42" s="207">
        <v>78</v>
      </c>
      <c r="K42" s="208">
        <v>5.8779201205727202E-2</v>
      </c>
      <c r="L42" s="208">
        <f t="shared" ca="1" si="0"/>
        <v>0.11820773205059683</v>
      </c>
      <c r="M42" s="208">
        <f t="shared" ca="1" si="0"/>
        <v>0.11829589151993523</v>
      </c>
      <c r="N42" s="209">
        <f t="shared" ca="1" si="0"/>
        <v>0.18396226415094338</v>
      </c>
      <c r="O42" s="210">
        <v>136</v>
      </c>
      <c r="P42" s="206">
        <v>127</v>
      </c>
      <c r="Q42" s="207">
        <v>14</v>
      </c>
      <c r="R42" s="208">
        <v>0.10294117647058823</v>
      </c>
      <c r="S42" s="211">
        <v>275.72153049000002</v>
      </c>
      <c r="T42" s="211">
        <v>255.17968622000001</v>
      </c>
      <c r="U42" s="211">
        <v>19.174190969999998</v>
      </c>
      <c r="V42" s="204">
        <v>6.9541870509439288E-2</v>
      </c>
    </row>
    <row r="43" spans="2:22" ht="15" customHeight="1" x14ac:dyDescent="0.25">
      <c r="B43" s="196">
        <v>5826</v>
      </c>
      <c r="C43" s="213" t="s">
        <v>40</v>
      </c>
      <c r="D43" s="214">
        <v>2945</v>
      </c>
      <c r="E43" s="214">
        <v>2635</v>
      </c>
      <c r="F43" s="215">
        <v>96</v>
      </c>
      <c r="G43" s="216">
        <v>3.259762308998302E-2</v>
      </c>
      <c r="H43" s="214">
        <v>243</v>
      </c>
      <c r="I43" s="214">
        <v>206</v>
      </c>
      <c r="J43" s="215">
        <v>10</v>
      </c>
      <c r="K43" s="216">
        <v>4.1152263374485597E-2</v>
      </c>
      <c r="L43" s="216">
        <f t="shared" ca="1" si="0"/>
        <v>8.2512733446519521E-2</v>
      </c>
      <c r="M43" s="216">
        <f t="shared" ca="1" si="0"/>
        <v>7.8178368121442118E-2</v>
      </c>
      <c r="N43" s="217">
        <f t="shared" ca="1" si="0"/>
        <v>0.10416666666666667</v>
      </c>
      <c r="O43" s="218">
        <v>34</v>
      </c>
      <c r="P43" s="214">
        <v>32</v>
      </c>
      <c r="Q43" s="215">
        <v>2</v>
      </c>
      <c r="R43" s="216">
        <v>5.8823529411764705E-2</v>
      </c>
      <c r="S43" s="219">
        <v>37.715097</v>
      </c>
      <c r="T43" s="219">
        <v>34.195756500000002</v>
      </c>
      <c r="U43" s="219">
        <v>1.8360669999999999</v>
      </c>
      <c r="V43" s="204">
        <v>4.8682547468988348E-2</v>
      </c>
    </row>
    <row r="44" spans="2:22" ht="15" customHeight="1" x14ac:dyDescent="0.25">
      <c r="B44" s="196">
        <v>5827</v>
      </c>
      <c r="C44" s="220" t="s">
        <v>39</v>
      </c>
      <c r="D44" s="221">
        <v>1572</v>
      </c>
      <c r="E44" s="221">
        <v>1416</v>
      </c>
      <c r="F44" s="222">
        <v>45</v>
      </c>
      <c r="G44" s="223">
        <v>2.8625954198473282E-2</v>
      </c>
      <c r="H44" s="221">
        <v>207</v>
      </c>
      <c r="I44" s="221">
        <v>184</v>
      </c>
      <c r="J44" s="222">
        <v>14</v>
      </c>
      <c r="K44" s="223">
        <v>6.7632850241545889E-2</v>
      </c>
      <c r="L44" s="223">
        <f t="shared" ca="1" si="0"/>
        <v>0.1316793893129771</v>
      </c>
      <c r="M44" s="223">
        <f t="shared" ca="1" si="0"/>
        <v>0.12994350282485875</v>
      </c>
      <c r="N44" s="224">
        <f t="shared" ca="1" si="0"/>
        <v>0.31111111111111112</v>
      </c>
      <c r="O44" s="225">
        <v>22</v>
      </c>
      <c r="P44" s="221">
        <v>22</v>
      </c>
      <c r="Q44" s="222">
        <v>4</v>
      </c>
      <c r="R44" s="223">
        <v>0.18181818181818182</v>
      </c>
      <c r="S44" s="226">
        <v>48.544952109999997</v>
      </c>
      <c r="T44" s="226">
        <v>45.03468084</v>
      </c>
      <c r="U44" s="226">
        <v>4.37758995</v>
      </c>
      <c r="V44" s="204">
        <v>9.017600717950322E-2</v>
      </c>
    </row>
    <row r="45" spans="2:22" ht="15" customHeight="1" x14ac:dyDescent="0.25">
      <c r="B45" s="196">
        <v>5828</v>
      </c>
      <c r="C45" s="220" t="s">
        <v>38</v>
      </c>
      <c r="D45" s="221">
        <v>3158</v>
      </c>
      <c r="E45" s="221">
        <v>2726</v>
      </c>
      <c r="F45" s="222">
        <v>140</v>
      </c>
      <c r="G45" s="223">
        <v>4.4331855604813175E-2</v>
      </c>
      <c r="H45" s="221">
        <v>315</v>
      </c>
      <c r="I45" s="221">
        <v>272</v>
      </c>
      <c r="J45" s="222">
        <v>18</v>
      </c>
      <c r="K45" s="223">
        <v>5.7142857142857141E-2</v>
      </c>
      <c r="L45" s="223">
        <f t="shared" ca="1" si="0"/>
        <v>9.9746675110829644E-2</v>
      </c>
      <c r="M45" s="223">
        <f t="shared" ca="1" si="0"/>
        <v>9.9779897285399849E-2</v>
      </c>
      <c r="N45" s="224">
        <f t="shared" ca="1" si="0"/>
        <v>0.12857142857142856</v>
      </c>
      <c r="O45" s="225">
        <v>25</v>
      </c>
      <c r="P45" s="221">
        <v>22</v>
      </c>
      <c r="Q45" s="222">
        <v>2</v>
      </c>
      <c r="R45" s="223">
        <v>0.08</v>
      </c>
      <c r="S45" s="226">
        <v>69.643071250000006</v>
      </c>
      <c r="T45" s="226">
        <v>64.189486250000002</v>
      </c>
      <c r="U45" s="226">
        <v>3.5741262699999998</v>
      </c>
      <c r="V45" s="204">
        <v>5.1320629688628217E-2</v>
      </c>
    </row>
    <row r="46" spans="2:22" ht="15" customHeight="1" x14ac:dyDescent="0.25">
      <c r="B46" s="196">
        <v>5829</v>
      </c>
      <c r="C46" s="220" t="s">
        <v>37</v>
      </c>
      <c r="D46" s="221">
        <v>1426</v>
      </c>
      <c r="E46" s="221">
        <v>1246</v>
      </c>
      <c r="F46" s="222">
        <v>42</v>
      </c>
      <c r="G46" s="223">
        <v>2.9453015427769985E-2</v>
      </c>
      <c r="H46" s="221">
        <v>94</v>
      </c>
      <c r="I46" s="221">
        <v>82</v>
      </c>
      <c r="J46" s="222">
        <v>10</v>
      </c>
      <c r="K46" s="223">
        <v>0.10638297872340426</v>
      </c>
      <c r="L46" s="223">
        <f t="shared" ca="1" si="0"/>
        <v>6.5918653576437586E-2</v>
      </c>
      <c r="M46" s="223">
        <f t="shared" ca="1" si="0"/>
        <v>6.5810593900481537E-2</v>
      </c>
      <c r="N46" s="224">
        <f t="shared" ca="1" si="0"/>
        <v>0.23809523809523808</v>
      </c>
      <c r="O46" s="225">
        <v>8</v>
      </c>
      <c r="P46" s="221">
        <v>6</v>
      </c>
      <c r="Q46" s="222">
        <v>1</v>
      </c>
      <c r="R46" s="223">
        <v>0.125</v>
      </c>
      <c r="S46" s="226">
        <v>15.22908775</v>
      </c>
      <c r="T46" s="226">
        <v>13.586680250000001</v>
      </c>
      <c r="U46" s="226">
        <v>1.6526162499999999</v>
      </c>
      <c r="V46" s="204">
        <v>0.10851708763711077</v>
      </c>
    </row>
    <row r="47" spans="2:22" ht="15" customHeight="1" x14ac:dyDescent="0.25">
      <c r="B47" s="196">
        <v>5830</v>
      </c>
      <c r="C47" s="220" t="s">
        <v>36</v>
      </c>
      <c r="D47" s="221">
        <v>142</v>
      </c>
      <c r="E47" s="221">
        <v>131</v>
      </c>
      <c r="F47" s="222">
        <v>6</v>
      </c>
      <c r="G47" s="223">
        <v>4.2253521126760563E-2</v>
      </c>
      <c r="H47" s="221">
        <v>28</v>
      </c>
      <c r="I47" s="221">
        <v>24</v>
      </c>
      <c r="J47" s="222">
        <v>1</v>
      </c>
      <c r="K47" s="223">
        <v>3.5714285714285712E-2</v>
      </c>
      <c r="L47" s="223">
        <f t="shared" ca="1" si="0"/>
        <v>0.19718309859154928</v>
      </c>
      <c r="M47" s="223">
        <f t="shared" ca="1" si="0"/>
        <v>0.18320610687022901</v>
      </c>
      <c r="N47" s="224">
        <f t="shared" ca="1" si="0"/>
        <v>0.16666666666666666</v>
      </c>
      <c r="O47" s="225">
        <v>2</v>
      </c>
      <c r="P47" s="221">
        <v>2</v>
      </c>
      <c r="Q47" s="222">
        <v>0</v>
      </c>
      <c r="R47" s="223">
        <v>0</v>
      </c>
      <c r="S47" s="226">
        <v>3.9249000000000001</v>
      </c>
      <c r="T47" s="226">
        <v>3.09091</v>
      </c>
      <c r="U47" s="226">
        <v>0.13518749999999999</v>
      </c>
      <c r="V47" s="204">
        <v>3.4443552701979671E-2</v>
      </c>
    </row>
    <row r="48" spans="2:22" ht="15" customHeight="1" x14ac:dyDescent="0.25">
      <c r="B48" s="196">
        <v>5831</v>
      </c>
      <c r="C48" s="220" t="s">
        <v>35</v>
      </c>
      <c r="D48" s="221">
        <v>1854</v>
      </c>
      <c r="E48" s="221">
        <v>1614</v>
      </c>
      <c r="F48" s="222">
        <v>93</v>
      </c>
      <c r="G48" s="223">
        <v>5.0161812297734629E-2</v>
      </c>
      <c r="H48" s="221">
        <v>357</v>
      </c>
      <c r="I48" s="221">
        <v>325</v>
      </c>
      <c r="J48" s="222">
        <v>23</v>
      </c>
      <c r="K48" s="223">
        <v>6.4425770308123242E-2</v>
      </c>
      <c r="L48" s="223">
        <f t="shared" ca="1" si="0"/>
        <v>0.19255663430420711</v>
      </c>
      <c r="M48" s="223">
        <f t="shared" ca="1" si="0"/>
        <v>0.20136307311028501</v>
      </c>
      <c r="N48" s="224">
        <f t="shared" ca="1" si="0"/>
        <v>0.24731182795698925</v>
      </c>
      <c r="O48" s="225">
        <v>32</v>
      </c>
      <c r="P48" s="221">
        <v>31</v>
      </c>
      <c r="Q48" s="222">
        <v>5</v>
      </c>
      <c r="R48" s="223">
        <v>0.15625</v>
      </c>
      <c r="S48" s="226">
        <v>84.596221880000002</v>
      </c>
      <c r="T48" s="226">
        <v>79.844840629999993</v>
      </c>
      <c r="U48" s="226">
        <v>7.4549027499999996</v>
      </c>
      <c r="V48" s="204">
        <v>8.8123353316827829E-2</v>
      </c>
    </row>
    <row r="49" spans="1:22" ht="15" customHeight="1" x14ac:dyDescent="0.25">
      <c r="B49" s="196">
        <v>5832</v>
      </c>
      <c r="C49" s="220" t="s">
        <v>34</v>
      </c>
      <c r="D49" s="221">
        <v>18</v>
      </c>
      <c r="E49" s="221">
        <v>15</v>
      </c>
      <c r="F49" s="222">
        <v>1</v>
      </c>
      <c r="G49" s="223">
        <v>5.5555555555555552E-2</v>
      </c>
      <c r="H49" s="221">
        <v>11</v>
      </c>
      <c r="I49" s="221">
        <v>10</v>
      </c>
      <c r="J49" s="222">
        <v>1</v>
      </c>
      <c r="K49" s="223">
        <v>9.0909090909090912E-2</v>
      </c>
      <c r="L49" s="223">
        <f t="shared" ca="1" si="0"/>
        <v>0.61111111111111116</v>
      </c>
      <c r="M49" s="223">
        <f t="shared" ca="1" si="0"/>
        <v>0.66666666666666663</v>
      </c>
      <c r="N49" s="224">
        <f t="shared" ca="1" si="0"/>
        <v>1</v>
      </c>
      <c r="O49" s="225">
        <v>1</v>
      </c>
      <c r="P49" s="221">
        <v>1</v>
      </c>
      <c r="Q49" s="222">
        <v>0</v>
      </c>
      <c r="R49" s="223">
        <v>0</v>
      </c>
      <c r="S49" s="226">
        <v>1.9998312499999999</v>
      </c>
      <c r="T49" s="226">
        <v>1.82745625</v>
      </c>
      <c r="U49" s="226">
        <v>5.4516250000000002E-2</v>
      </c>
      <c r="V49" s="204">
        <v>2.7260425098367676E-2</v>
      </c>
    </row>
    <row r="50" spans="1:22" ht="15" customHeight="1" x14ac:dyDescent="0.25">
      <c r="B50" s="196">
        <v>5833</v>
      </c>
      <c r="C50" s="220" t="s">
        <v>33</v>
      </c>
      <c r="D50" s="221">
        <v>42</v>
      </c>
      <c r="E50" s="221">
        <v>38</v>
      </c>
      <c r="F50" s="222">
        <v>0</v>
      </c>
      <c r="G50" s="223">
        <v>0</v>
      </c>
      <c r="H50" s="221">
        <v>23</v>
      </c>
      <c r="I50" s="221">
        <v>22</v>
      </c>
      <c r="J50" s="222">
        <v>0</v>
      </c>
      <c r="K50" s="223">
        <v>0</v>
      </c>
      <c r="L50" s="223">
        <f t="shared" ca="1" si="0"/>
        <v>0.54761904761904767</v>
      </c>
      <c r="M50" s="223">
        <f t="shared" ca="1" si="0"/>
        <v>0.57894736842105265</v>
      </c>
      <c r="N50" s="224" t="str">
        <f t="shared" ca="1" si="0"/>
        <v xml:space="preserve">-   </v>
      </c>
      <c r="O50" s="225">
        <v>3</v>
      </c>
      <c r="P50" s="221">
        <v>3</v>
      </c>
      <c r="Q50" s="222">
        <v>0</v>
      </c>
      <c r="R50" s="223">
        <v>0</v>
      </c>
      <c r="S50" s="226">
        <v>3.5913362499999999</v>
      </c>
      <c r="T50" s="226">
        <v>3.4826199999999998</v>
      </c>
      <c r="U50" s="226">
        <v>0</v>
      </c>
      <c r="V50" s="204">
        <v>0</v>
      </c>
    </row>
    <row r="51" spans="1:22" ht="15" customHeight="1" x14ac:dyDescent="0.25">
      <c r="B51" s="196">
        <v>6061</v>
      </c>
      <c r="C51" s="227" t="s">
        <v>170</v>
      </c>
      <c r="D51" s="228">
        <v>69</v>
      </c>
      <c r="E51" s="228">
        <v>61</v>
      </c>
      <c r="F51" s="229">
        <v>1</v>
      </c>
      <c r="G51" s="230">
        <v>1.4492753623188406E-2</v>
      </c>
      <c r="H51" s="228">
        <v>49</v>
      </c>
      <c r="I51" s="228">
        <v>44</v>
      </c>
      <c r="J51" s="229">
        <v>1</v>
      </c>
      <c r="K51" s="230">
        <v>2.0408163265306121E-2</v>
      </c>
      <c r="L51" s="230">
        <f t="shared" ca="1" si="0"/>
        <v>0.71014492753623193</v>
      </c>
      <c r="M51" s="230">
        <f t="shared" ca="1" si="0"/>
        <v>0.72131147540983609</v>
      </c>
      <c r="N51" s="231">
        <f t="shared" ca="1" si="0"/>
        <v>1</v>
      </c>
      <c r="O51" s="232">
        <v>9</v>
      </c>
      <c r="P51" s="228">
        <v>8</v>
      </c>
      <c r="Q51" s="229">
        <v>0</v>
      </c>
      <c r="R51" s="230">
        <v>0</v>
      </c>
      <c r="S51" s="233">
        <v>10.477033</v>
      </c>
      <c r="T51" s="233">
        <v>9.9272554999999993</v>
      </c>
      <c r="U51" s="233">
        <v>8.9185E-2</v>
      </c>
      <c r="V51" s="204">
        <v>8.512429043604235E-3</v>
      </c>
    </row>
    <row r="52" spans="1:22" ht="15" customHeight="1" x14ac:dyDescent="0.25">
      <c r="B52" s="196">
        <v>5803</v>
      </c>
      <c r="C52" s="212" t="s">
        <v>171</v>
      </c>
      <c r="D52" s="206">
        <v>0</v>
      </c>
      <c r="E52" s="206">
        <v>0</v>
      </c>
      <c r="F52" s="207">
        <v>0</v>
      </c>
      <c r="G52" s="208" t="s">
        <v>180</v>
      </c>
      <c r="H52" s="206">
        <v>0</v>
      </c>
      <c r="I52" s="206">
        <v>0</v>
      </c>
      <c r="J52" s="207">
        <v>0</v>
      </c>
      <c r="K52" s="208" t="s">
        <v>180</v>
      </c>
      <c r="L52" s="208" t="str">
        <f t="shared" ca="1" si="0"/>
        <v xml:space="preserve">-   </v>
      </c>
      <c r="M52" s="208" t="str">
        <f t="shared" ca="1" si="0"/>
        <v xml:space="preserve">-   </v>
      </c>
      <c r="N52" s="209" t="str">
        <f t="shared" ca="1" si="0"/>
        <v xml:space="preserve">-   </v>
      </c>
      <c r="O52" s="210">
        <v>0</v>
      </c>
      <c r="P52" s="206">
        <v>0</v>
      </c>
      <c r="Q52" s="207">
        <v>0</v>
      </c>
      <c r="R52" s="208" t="s">
        <v>180</v>
      </c>
      <c r="S52" s="211">
        <v>0</v>
      </c>
      <c r="T52" s="211">
        <v>0</v>
      </c>
      <c r="U52" s="211">
        <v>0</v>
      </c>
      <c r="V52" s="204" t="s">
        <v>180</v>
      </c>
    </row>
    <row r="53" spans="1:22" ht="15" customHeight="1" x14ac:dyDescent="0.25">
      <c r="B53" s="196">
        <v>5804</v>
      </c>
      <c r="C53" s="212" t="s">
        <v>172</v>
      </c>
      <c r="D53" s="206">
        <v>0</v>
      </c>
      <c r="E53" s="206">
        <v>0</v>
      </c>
      <c r="F53" s="207">
        <v>0</v>
      </c>
      <c r="G53" s="208" t="s">
        <v>180</v>
      </c>
      <c r="H53" s="206">
        <v>0</v>
      </c>
      <c r="I53" s="206">
        <v>0</v>
      </c>
      <c r="J53" s="207">
        <v>0</v>
      </c>
      <c r="K53" s="208" t="s">
        <v>180</v>
      </c>
      <c r="L53" s="208" t="str">
        <f t="shared" ca="1" si="0"/>
        <v xml:space="preserve">-   </v>
      </c>
      <c r="M53" s="208" t="str">
        <f t="shared" ca="1" si="0"/>
        <v xml:space="preserve">-   </v>
      </c>
      <c r="N53" s="209" t="str">
        <f t="shared" ca="1" si="0"/>
        <v xml:space="preserve">-   </v>
      </c>
      <c r="O53" s="210">
        <v>0</v>
      </c>
      <c r="P53" s="206">
        <v>0</v>
      </c>
      <c r="Q53" s="207">
        <v>0</v>
      </c>
      <c r="R53" s="208" t="s">
        <v>180</v>
      </c>
      <c r="S53" s="211">
        <v>0</v>
      </c>
      <c r="T53" s="211">
        <v>0</v>
      </c>
      <c r="U53" s="211">
        <v>0</v>
      </c>
      <c r="V53" s="204" t="s">
        <v>180</v>
      </c>
    </row>
    <row r="54" spans="1:22" ht="15" customHeight="1" x14ac:dyDescent="0.25">
      <c r="B54" s="196">
        <v>6055</v>
      </c>
      <c r="C54" s="212" t="s">
        <v>166</v>
      </c>
      <c r="D54" s="206">
        <v>12228</v>
      </c>
      <c r="E54" s="206">
        <v>11324</v>
      </c>
      <c r="F54" s="207">
        <v>325</v>
      </c>
      <c r="G54" s="208">
        <v>2.657834478246647E-2</v>
      </c>
      <c r="H54" s="206">
        <v>682</v>
      </c>
      <c r="I54" s="206">
        <v>627</v>
      </c>
      <c r="J54" s="207">
        <v>13</v>
      </c>
      <c r="K54" s="208">
        <v>1.906158357771261E-2</v>
      </c>
      <c r="L54" s="208">
        <f t="shared" ca="1" si="0"/>
        <v>5.5773634281975792E-2</v>
      </c>
      <c r="M54" s="208">
        <f t="shared" ca="1" si="0"/>
        <v>5.5369127516778527E-2</v>
      </c>
      <c r="N54" s="209">
        <f t="shared" ca="1" si="0"/>
        <v>0.04</v>
      </c>
      <c r="O54" s="210">
        <v>157</v>
      </c>
      <c r="P54" s="206">
        <v>137</v>
      </c>
      <c r="Q54" s="207">
        <v>2</v>
      </c>
      <c r="R54" s="208">
        <v>1.2738853503184714E-2</v>
      </c>
      <c r="S54" s="211">
        <v>338.17283237999999</v>
      </c>
      <c r="T54" s="211">
        <v>311.35692598000003</v>
      </c>
      <c r="U54" s="211">
        <v>5.7974140399999996</v>
      </c>
      <c r="V54" s="204">
        <v>1.7143346492971761E-2</v>
      </c>
    </row>
    <row r="55" spans="1:22" ht="15" hidden="1" customHeight="1" x14ac:dyDescent="0.25">
      <c r="B55" s="196">
        <v>6056</v>
      </c>
      <c r="C55" s="242" t="s">
        <v>173</v>
      </c>
      <c r="D55" s="206">
        <v>12228</v>
      </c>
      <c r="E55" s="206">
        <v>11324</v>
      </c>
      <c r="F55" s="207">
        <v>325</v>
      </c>
      <c r="G55" s="208">
        <v>2.657834478246647E-2</v>
      </c>
      <c r="H55" s="206">
        <v>682</v>
      </c>
      <c r="I55" s="206">
        <v>627</v>
      </c>
      <c r="J55" s="207">
        <v>13</v>
      </c>
      <c r="K55" s="208">
        <v>1.906158357771261E-2</v>
      </c>
      <c r="L55" s="208">
        <f t="shared" ca="1" si="0"/>
        <v>5.5773634281975792E-2</v>
      </c>
      <c r="M55" s="208">
        <f t="shared" ca="1" si="0"/>
        <v>5.5369127516778527E-2</v>
      </c>
      <c r="N55" s="209">
        <f t="shared" ca="1" si="0"/>
        <v>0.04</v>
      </c>
      <c r="O55" s="210">
        <v>157</v>
      </c>
      <c r="P55" s="206">
        <v>137</v>
      </c>
      <c r="Q55" s="207">
        <v>2</v>
      </c>
      <c r="R55" s="208">
        <v>1.2738853503184714E-2</v>
      </c>
      <c r="S55" s="211">
        <v>338.17283237999999</v>
      </c>
      <c r="T55" s="211">
        <v>311.35692598000003</v>
      </c>
      <c r="U55" s="211">
        <v>5.7974140399999996</v>
      </c>
      <c r="V55" s="204">
        <v>1.7143346492971761E-2</v>
      </c>
    </row>
    <row r="56" spans="1:22" ht="15" customHeight="1" x14ac:dyDescent="0.25">
      <c r="B56" s="196">
        <v>5797</v>
      </c>
      <c r="C56" s="243" t="s">
        <v>2</v>
      </c>
      <c r="D56" s="244">
        <v>2706</v>
      </c>
      <c r="E56" s="244">
        <v>2445</v>
      </c>
      <c r="F56" s="245">
        <v>20</v>
      </c>
      <c r="G56" s="246">
        <v>7.3909830007390983E-3</v>
      </c>
      <c r="H56" s="244">
        <v>1134</v>
      </c>
      <c r="I56" s="244">
        <v>1043</v>
      </c>
      <c r="J56" s="245">
        <v>10</v>
      </c>
      <c r="K56" s="246">
        <v>8.8183421516754845E-3</v>
      </c>
      <c r="L56" s="246">
        <f t="shared" ca="1" si="0"/>
        <v>0.41906873614190687</v>
      </c>
      <c r="M56" s="246">
        <f t="shared" ca="1" si="0"/>
        <v>0.42658486707566462</v>
      </c>
      <c r="N56" s="247">
        <f t="shared" ca="1" si="0"/>
        <v>0.5</v>
      </c>
      <c r="O56" s="248">
        <v>65</v>
      </c>
      <c r="P56" s="244">
        <v>63</v>
      </c>
      <c r="Q56" s="245">
        <v>1</v>
      </c>
      <c r="R56" s="246">
        <v>1.5384615384615385E-2</v>
      </c>
      <c r="S56" s="249">
        <v>728.13556394000011</v>
      </c>
      <c r="T56" s="249">
        <v>717.56836527999997</v>
      </c>
      <c r="U56" s="249">
        <v>1.4484932500000001</v>
      </c>
      <c r="V56" s="204">
        <v>1.9893180909363725E-3</v>
      </c>
    </row>
    <row r="57" spans="1:22" ht="15" hidden="1" customHeight="1" x14ac:dyDescent="0.25">
      <c r="B57" s="196">
        <v>5805</v>
      </c>
      <c r="C57" s="250" t="s">
        <v>167</v>
      </c>
      <c r="D57" s="251">
        <v>2706</v>
      </c>
      <c r="E57" s="251">
        <v>2445</v>
      </c>
      <c r="F57" s="251">
        <v>20</v>
      </c>
      <c r="G57" s="252">
        <v>7.3909830007390983E-3</v>
      </c>
      <c r="H57" s="251">
        <v>1134</v>
      </c>
      <c r="I57" s="251">
        <v>1043</v>
      </c>
      <c r="J57" s="251">
        <v>10</v>
      </c>
      <c r="K57" s="252">
        <v>8.8183421516754845E-3</v>
      </c>
      <c r="L57" s="252">
        <f t="shared" ca="1" si="0"/>
        <v>0.41906873614190687</v>
      </c>
      <c r="M57" s="252">
        <f t="shared" ca="1" si="0"/>
        <v>0.42658486707566462</v>
      </c>
      <c r="N57" s="252">
        <f t="shared" ca="1" si="0"/>
        <v>0.5</v>
      </c>
      <c r="O57" s="251">
        <v>65</v>
      </c>
      <c r="P57" s="251">
        <v>63</v>
      </c>
      <c r="Q57" s="251">
        <v>1</v>
      </c>
      <c r="R57" s="252">
        <v>1.5384615384615385E-2</v>
      </c>
      <c r="S57" s="253">
        <v>728.13556394000011</v>
      </c>
      <c r="T57" s="253">
        <v>717.56836527999997</v>
      </c>
      <c r="U57" s="253">
        <v>1.4484932500000001</v>
      </c>
      <c r="V57" s="204">
        <v>1.9893180909363725E-3</v>
      </c>
    </row>
    <row r="58" spans="1:22" ht="15" hidden="1" customHeight="1" x14ac:dyDescent="0.25">
      <c r="B58" s="196">
        <v>5834</v>
      </c>
      <c r="C58" s="254" t="s">
        <v>2</v>
      </c>
      <c r="D58" s="251">
        <v>2706</v>
      </c>
      <c r="E58" s="251">
        <v>2445</v>
      </c>
      <c r="F58" s="251">
        <v>20</v>
      </c>
      <c r="G58" s="252">
        <v>7.3909830007390983E-3</v>
      </c>
      <c r="H58" s="251">
        <v>1134</v>
      </c>
      <c r="I58" s="251">
        <v>1043</v>
      </c>
      <c r="J58" s="251">
        <v>10</v>
      </c>
      <c r="K58" s="252">
        <v>8.8183421516754845E-3</v>
      </c>
      <c r="L58" s="252">
        <f t="shared" ca="1" si="0"/>
        <v>0.41906873614190687</v>
      </c>
      <c r="M58" s="252">
        <f t="shared" ca="1" si="0"/>
        <v>0.42658486707566462</v>
      </c>
      <c r="N58" s="252">
        <f t="shared" ca="1" si="0"/>
        <v>0.5</v>
      </c>
      <c r="O58" s="251">
        <v>65</v>
      </c>
      <c r="P58" s="251">
        <v>63</v>
      </c>
      <c r="Q58" s="251">
        <v>1</v>
      </c>
      <c r="R58" s="252">
        <v>1.5384615384615385E-2</v>
      </c>
      <c r="S58" s="253">
        <v>728.13556394000011</v>
      </c>
      <c r="T58" s="253">
        <v>717.56836527999997</v>
      </c>
      <c r="U58" s="253">
        <v>1.4484932500000001</v>
      </c>
      <c r="V58" s="204">
        <v>1.9893180909363725E-3</v>
      </c>
    </row>
    <row r="59" spans="1:22" ht="15" customHeight="1" x14ac:dyDescent="0.25">
      <c r="B59" s="196"/>
    </row>
    <row r="60" spans="1:22" ht="15" customHeight="1" x14ac:dyDescent="0.25">
      <c r="S60" s="255" t="s">
        <v>163</v>
      </c>
      <c r="T60" s="255"/>
      <c r="U60" s="255"/>
      <c r="V60" s="255"/>
    </row>
    <row r="61" spans="1:22" ht="15" customHeight="1" x14ac:dyDescent="0.25">
      <c r="S61" s="255" t="s">
        <v>164</v>
      </c>
      <c r="T61" s="255"/>
      <c r="U61" s="255"/>
      <c r="V61" s="255"/>
    </row>
    <row r="62" spans="1:22" ht="15" customHeight="1" x14ac:dyDescent="0.25"/>
    <row r="64" spans="1:22" ht="15" hidden="1" customHeight="1" x14ac:dyDescent="0.25">
      <c r="A64" s="183" t="b">
        <v>1</v>
      </c>
      <c r="B64" s="183" t="s">
        <v>16</v>
      </c>
      <c r="C64" s="183" t="s">
        <v>162</v>
      </c>
    </row>
  </sheetData>
  <mergeCells count="7">
    <mergeCell ref="S61:V61"/>
    <mergeCell ref="D4:F4"/>
    <mergeCell ref="H4:J4"/>
    <mergeCell ref="L4:N4"/>
    <mergeCell ref="O4:Q4"/>
    <mergeCell ref="S4:U4"/>
    <mergeCell ref="S60:V6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O45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3" style="1" customWidth="1"/>
    <col min="2" max="2" width="9.85546875" style="1" hidden="1" customWidth="1"/>
    <col min="3" max="3" width="23.5703125" style="1" customWidth="1"/>
    <col min="4" max="4" width="12" style="1" hidden="1" customWidth="1"/>
    <col min="5" max="5" width="17.5703125" style="1" customWidth="1"/>
    <col min="6" max="6" width="17.28515625" style="1" hidden="1" customWidth="1"/>
    <col min="7" max="7" width="14.5703125" style="1" hidden="1" customWidth="1"/>
    <col min="8" max="8" width="17.140625" style="1" hidden="1" customWidth="1"/>
    <col min="9" max="9" width="18.5703125" style="1" hidden="1" customWidth="1"/>
    <col min="10" max="10" width="17.7109375" style="1" hidden="1" customWidth="1"/>
    <col min="11" max="11" width="11.28515625" style="1" hidden="1" customWidth="1"/>
    <col min="12" max="12" width="20.42578125" style="1" customWidth="1"/>
    <col min="13" max="13" width="11.140625" style="1" hidden="1" customWidth="1"/>
    <col min="14" max="14" width="11.5703125" style="1" hidden="1" customWidth="1"/>
    <col min="15" max="15" width="20.140625" style="1" customWidth="1"/>
    <col min="16" max="16" width="4.140625" style="1" customWidth="1"/>
    <col min="17" max="16384" width="11.42578125" style="1"/>
  </cols>
  <sheetData>
    <row r="1" spans="1:15" ht="15" customHeight="1" x14ac:dyDescent="0.25">
      <c r="B1" s="1" t="b">
        <v>1</v>
      </c>
      <c r="C1" s="27"/>
      <c r="D1" s="1" t="b">
        <v>1</v>
      </c>
      <c r="F1" s="1" t="b">
        <v>1</v>
      </c>
      <c r="G1" s="1" t="b">
        <v>1</v>
      </c>
      <c r="H1" s="1" t="b">
        <v>1</v>
      </c>
      <c r="I1" s="1" t="b">
        <v>1</v>
      </c>
      <c r="J1" s="1" t="b">
        <v>1</v>
      </c>
      <c r="K1" s="1" t="b">
        <v>1</v>
      </c>
      <c r="M1" s="1" t="b">
        <v>1</v>
      </c>
      <c r="N1" s="1" t="b">
        <v>1</v>
      </c>
    </row>
    <row r="2" spans="1:15" ht="27" customHeight="1" x14ac:dyDescent="0.35">
      <c r="C2" s="170" t="s">
        <v>208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" customHeight="1" x14ac:dyDescent="0.35">
      <c r="C3" s="31"/>
      <c r="D3" s="31"/>
    </row>
    <row r="4" spans="1:15" hidden="1" x14ac:dyDescent="0.25">
      <c r="A4" s="1" t="b">
        <v>1</v>
      </c>
      <c r="C4" s="180" t="str">
        <f>"Hinweis: Unter European Union (JRC) sind die Beteiligungen der Joint Research Center der Europäischen Kommission zusammengefasst."</f>
        <v>Hinweis: Unter European Union (JRC) sind die Beteiligungen der Joint Research Center der Europäischen Kommission zusammengefasst.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idden="1" x14ac:dyDescent="0.25">
      <c r="A5" s="1" t="b">
        <v>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idden="1" x14ac:dyDescent="0.25">
      <c r="A6" s="1" t="b">
        <v>1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hidden="1" customHeight="1" x14ac:dyDescent="0.25">
      <c r="A7" s="1" t="b">
        <v>1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idden="1" x14ac:dyDescent="0.25">
      <c r="A8" s="1" t="b">
        <v>1</v>
      </c>
    </row>
    <row r="9" spans="1:15" ht="33.75" customHeight="1" x14ac:dyDescent="0.25">
      <c r="B9" s="33" t="s">
        <v>139</v>
      </c>
      <c r="C9" s="19" t="s">
        <v>137</v>
      </c>
      <c r="D9" s="33" t="s">
        <v>138</v>
      </c>
      <c r="E9" s="37" t="str">
        <f>UPPER("bewilligte Beteiligungen")</f>
        <v>BEWILLIGTE BETEILIGUNGEN</v>
      </c>
      <c r="F9" s="37" t="str">
        <f>UPPER("Anteil an Beteiligungen (EU-28)")</f>
        <v>ANTEIL AN BETEILIGUNGEN (EU-28)</v>
      </c>
      <c r="G9" s="37" t="str">
        <f>("BEWILLIGTE FÖRDERUNG (Mio. €)")</f>
        <v>BEWILLIGTE FÖRDERUNG (Mio. €)</v>
      </c>
      <c r="H9" s="37" t="str">
        <f>UPPER("Anteil an Förderung (EU-28)")</f>
        <v>ANTEIL AN FÖRDERUNG (EU-28)</v>
      </c>
      <c r="I9" s="37" t="str">
        <f>UPPER("bewilligte Koordinationen")</f>
        <v>BEWILLIGTE KOORDINATIONEN</v>
      </c>
      <c r="J9" s="37" t="str">
        <f>UPPER("Anteil an Koordinationen (EU-28)")</f>
        <v>ANTEIL AN KOORDINATIONEN (EU-28)</v>
      </c>
      <c r="K9" s="37" t="s">
        <v>30</v>
      </c>
      <c r="L9" s="37" t="str">
        <f>UPPER("Erfolgsquote der Beteiligung H2020")</f>
        <v>ERFOLGSQUOTE DER BETEILIGUNG H2020</v>
      </c>
      <c r="M9" s="37" t="s">
        <v>29</v>
      </c>
      <c r="N9" s="37" t="s">
        <v>28</v>
      </c>
      <c r="O9" s="37" t="str">
        <f>UPPER("Erfolgsquote der Beteiligung FP7")</f>
        <v>ERFOLGSQUOTE DER BETEILIGUNG FP7</v>
      </c>
    </row>
    <row r="10" spans="1:15" ht="15" customHeight="1" x14ac:dyDescent="0.25">
      <c r="B10" s="1">
        <v>1000001</v>
      </c>
      <c r="C10" s="42" t="s">
        <v>27</v>
      </c>
      <c r="D10" s="42"/>
      <c r="E10" s="35">
        <v>95040</v>
      </c>
      <c r="F10" s="49">
        <f ca="1">E10/E10</f>
        <v>1</v>
      </c>
      <c r="G10" s="92">
        <v>40953.113755979801</v>
      </c>
      <c r="H10" s="49">
        <f ca="1">G10/G10</f>
        <v>1</v>
      </c>
      <c r="I10" s="35">
        <v>22318</v>
      </c>
      <c r="J10" s="49">
        <f ca="1">I10/I10</f>
        <v>1</v>
      </c>
      <c r="K10" s="35">
        <v>631085</v>
      </c>
      <c r="L10" s="49">
        <f t="shared" ref="L10:L39" ca="1" si="0">E10/K10</f>
        <v>0.15059778001378579</v>
      </c>
      <c r="M10" s="35">
        <v>520195</v>
      </c>
      <c r="N10" s="35">
        <v>112798</v>
      </c>
      <c r="O10" s="49">
        <f t="shared" ref="O10:O39" ca="1" si="1">N10/M10</f>
        <v>0.21683791655052431</v>
      </c>
    </row>
    <row r="11" spans="1:15" ht="15" customHeight="1" x14ac:dyDescent="0.25">
      <c r="B11" s="50">
        <v>223</v>
      </c>
      <c r="C11" s="132" t="s">
        <v>101</v>
      </c>
      <c r="D11" s="133"/>
      <c r="E11" s="112">
        <v>13119</v>
      </c>
      <c r="F11" s="134">
        <f t="shared" ref="F11:F39" ca="1" si="2">E11/E$10</f>
        <v>0.13803661616161617</v>
      </c>
      <c r="G11" s="135">
        <v>7137.2590304099995</v>
      </c>
      <c r="H11" s="134">
        <f t="shared" ref="H11:H39" ca="1" si="3">G11/G$10</f>
        <v>0.17427878800468125</v>
      </c>
      <c r="I11" s="112">
        <v>2676</v>
      </c>
      <c r="J11" s="134">
        <f t="shared" ref="J11:J39" ca="1" si="4">I11/I$10</f>
        <v>0.11990321713415181</v>
      </c>
      <c r="K11" s="112">
        <v>78468</v>
      </c>
      <c r="L11" s="134">
        <f t="shared" ca="1" si="0"/>
        <v>0.16718917265636948</v>
      </c>
      <c r="M11" s="112">
        <v>71645</v>
      </c>
      <c r="N11" s="112">
        <v>17299</v>
      </c>
      <c r="O11" s="134">
        <f t="shared" ca="1" si="1"/>
        <v>0.24145439318863843</v>
      </c>
    </row>
    <row r="12" spans="1:15" ht="15" customHeight="1" x14ac:dyDescent="0.25">
      <c r="B12" s="50">
        <v>1823</v>
      </c>
      <c r="C12" s="136" t="s">
        <v>123</v>
      </c>
      <c r="D12" s="137"/>
      <c r="E12" s="12">
        <v>12129</v>
      </c>
      <c r="F12" s="109">
        <f t="shared" ca="1" si="2"/>
        <v>0.12761994949494951</v>
      </c>
      <c r="G12" s="138">
        <v>5855.9670672100601</v>
      </c>
      <c r="H12" s="109">
        <f t="shared" ca="1" si="3"/>
        <v>0.14299198595991974</v>
      </c>
      <c r="I12" s="12">
        <v>4141</v>
      </c>
      <c r="J12" s="109">
        <f t="shared" ca="1" si="4"/>
        <v>0.18554529975804285</v>
      </c>
      <c r="K12" s="12">
        <v>80606</v>
      </c>
      <c r="L12" s="109">
        <f t="shared" ca="1" si="0"/>
        <v>0.15047266952832294</v>
      </c>
      <c r="M12" s="12">
        <v>73938</v>
      </c>
      <c r="N12" s="12">
        <v>16829</v>
      </c>
      <c r="O12" s="109">
        <f t="shared" ca="1" si="1"/>
        <v>0.22760961886986394</v>
      </c>
    </row>
    <row r="13" spans="1:15" ht="15" customHeight="1" x14ac:dyDescent="0.25">
      <c r="B13" s="50">
        <v>815</v>
      </c>
      <c r="C13" s="136" t="s">
        <v>120</v>
      </c>
      <c r="D13" s="137"/>
      <c r="E13" s="12">
        <v>10874</v>
      </c>
      <c r="F13" s="109">
        <f t="shared" ca="1" si="2"/>
        <v>0.11441498316498316</v>
      </c>
      <c r="G13" s="138">
        <v>4008.2786238100198</v>
      </c>
      <c r="H13" s="109">
        <f t="shared" ca="1" si="3"/>
        <v>9.7874819670451751E-2</v>
      </c>
      <c r="I13" s="12">
        <v>3017</v>
      </c>
      <c r="J13" s="109">
        <f t="shared" ca="1" si="4"/>
        <v>0.13518236401111211</v>
      </c>
      <c r="K13" s="12">
        <v>77106</v>
      </c>
      <c r="L13" s="109">
        <f t="shared" ca="1" si="0"/>
        <v>0.14102663865328249</v>
      </c>
      <c r="M13" s="12">
        <v>55685</v>
      </c>
      <c r="N13" s="12">
        <v>10627</v>
      </c>
      <c r="O13" s="109">
        <f t="shared" ca="1" si="1"/>
        <v>0.19084133967854899</v>
      </c>
    </row>
    <row r="14" spans="1:15" ht="15" customHeight="1" x14ac:dyDescent="0.25">
      <c r="B14" s="50">
        <v>1154</v>
      </c>
      <c r="C14" s="136" t="s">
        <v>107</v>
      </c>
      <c r="D14" s="137"/>
      <c r="E14" s="12">
        <v>9841</v>
      </c>
      <c r="F14" s="109">
        <f t="shared" ca="1" si="2"/>
        <v>0.10354587542087543</v>
      </c>
      <c r="G14" s="138">
        <v>3588.1438295100097</v>
      </c>
      <c r="H14" s="109">
        <f t="shared" ca="1" si="3"/>
        <v>8.7615897801814502E-2</v>
      </c>
      <c r="I14" s="12">
        <v>2133</v>
      </c>
      <c r="J14" s="109">
        <f t="shared" ca="1" si="4"/>
        <v>9.557308002509185E-2</v>
      </c>
      <c r="K14" s="12">
        <v>77763</v>
      </c>
      <c r="L14" s="109">
        <f t="shared" ca="1" si="0"/>
        <v>0.12655118758278358</v>
      </c>
      <c r="M14" s="12">
        <v>61514</v>
      </c>
      <c r="N14" s="12">
        <v>11281</v>
      </c>
      <c r="O14" s="109">
        <f t="shared" ca="1" si="1"/>
        <v>0.18338914718600643</v>
      </c>
    </row>
    <row r="15" spans="1:15" ht="15" customHeight="1" x14ac:dyDescent="0.25">
      <c r="B15" s="50">
        <v>935</v>
      </c>
      <c r="C15" s="136" t="s">
        <v>104</v>
      </c>
      <c r="D15" s="137"/>
      <c r="E15" s="12">
        <v>9633</v>
      </c>
      <c r="F15" s="109">
        <f t="shared" ca="1" si="2"/>
        <v>0.10135732323232323</v>
      </c>
      <c r="G15" s="138">
        <v>4901.7393011599997</v>
      </c>
      <c r="H15" s="109">
        <f t="shared" ca="1" si="3"/>
        <v>0.1196914923335779</v>
      </c>
      <c r="I15" s="12">
        <v>2298</v>
      </c>
      <c r="J15" s="109">
        <f t="shared" ca="1" si="4"/>
        <v>0.10296621561071781</v>
      </c>
      <c r="K15" s="12">
        <v>55628</v>
      </c>
      <c r="L15" s="109">
        <f t="shared" ca="1" si="0"/>
        <v>0.17316818868195871</v>
      </c>
      <c r="M15" s="12">
        <v>47707</v>
      </c>
      <c r="N15" s="12">
        <v>12013</v>
      </c>
      <c r="O15" s="109">
        <f t="shared" ca="1" si="1"/>
        <v>0.25180791078877313</v>
      </c>
    </row>
    <row r="16" spans="1:15" ht="15" customHeight="1" x14ac:dyDescent="0.25">
      <c r="B16" s="50">
        <v>1349</v>
      </c>
      <c r="C16" s="136" t="s">
        <v>113</v>
      </c>
      <c r="D16" s="137"/>
      <c r="E16" s="12">
        <v>6794</v>
      </c>
      <c r="F16" s="109">
        <f t="shared" ca="1" si="2"/>
        <v>7.1485690235690236E-2</v>
      </c>
      <c r="G16" s="138">
        <v>3513.19077350002</v>
      </c>
      <c r="H16" s="109">
        <f t="shared" ca="1" si="3"/>
        <v>8.5785681509676137E-2</v>
      </c>
      <c r="I16" s="12">
        <v>1674</v>
      </c>
      <c r="J16" s="109">
        <f t="shared" ca="1" si="4"/>
        <v>7.5006721032350565E-2</v>
      </c>
      <c r="K16" s="12">
        <v>40251</v>
      </c>
      <c r="L16" s="109">
        <f t="shared" ca="1" si="0"/>
        <v>0.16879083749472062</v>
      </c>
      <c r="M16" s="12">
        <v>30758</v>
      </c>
      <c r="N16" s="12">
        <v>7873</v>
      </c>
      <c r="O16" s="109">
        <f t="shared" ca="1" si="1"/>
        <v>0.25596592756356068</v>
      </c>
    </row>
    <row r="17" spans="2:15" ht="15" customHeight="1" x14ac:dyDescent="0.25">
      <c r="B17" s="50">
        <v>52</v>
      </c>
      <c r="C17" s="136" t="s">
        <v>98</v>
      </c>
      <c r="D17" s="137"/>
      <c r="E17" s="12">
        <v>5137</v>
      </c>
      <c r="F17" s="109">
        <f t="shared" ca="1" si="2"/>
        <v>5.4050925925925926E-2</v>
      </c>
      <c r="G17" s="138">
        <v>2120.7882510099998</v>
      </c>
      <c r="H17" s="109">
        <f t="shared" ca="1" si="3"/>
        <v>5.1785763193655361E-2</v>
      </c>
      <c r="I17" s="12">
        <v>902</v>
      </c>
      <c r="J17" s="109">
        <f t="shared" ca="1" si="4"/>
        <v>4.0415807868088537E-2</v>
      </c>
      <c r="K17" s="12">
        <v>27750</v>
      </c>
      <c r="L17" s="109">
        <f t="shared" ca="1" si="0"/>
        <v>0.18511711711711712</v>
      </c>
      <c r="M17" s="12">
        <v>21557</v>
      </c>
      <c r="N17" s="12">
        <v>5689</v>
      </c>
      <c r="O17" s="109">
        <f t="shared" ca="1" si="1"/>
        <v>0.26390499605696527</v>
      </c>
    </row>
    <row r="18" spans="2:15" ht="15" customHeight="1" x14ac:dyDescent="0.25">
      <c r="B18" s="50">
        <v>1631</v>
      </c>
      <c r="C18" s="136" t="s">
        <v>117</v>
      </c>
      <c r="D18" s="137"/>
      <c r="E18" s="12">
        <v>3230</v>
      </c>
      <c r="F18" s="109">
        <f t="shared" ca="1" si="2"/>
        <v>3.3985690235690237E-2</v>
      </c>
      <c r="G18" s="138">
        <v>1540.63184297</v>
      </c>
      <c r="H18" s="109">
        <f t="shared" ca="1" si="3"/>
        <v>3.7619406723256629E-2</v>
      </c>
      <c r="I18" s="12">
        <v>743</v>
      </c>
      <c r="J18" s="109">
        <f t="shared" ca="1" si="4"/>
        <v>3.3291513576485347E-2</v>
      </c>
      <c r="K18" s="12">
        <v>21082</v>
      </c>
      <c r="L18" s="109">
        <f t="shared" ca="1" si="0"/>
        <v>0.15321127027796225</v>
      </c>
      <c r="M18" s="12">
        <v>18563</v>
      </c>
      <c r="N18" s="12">
        <v>4384</v>
      </c>
      <c r="O18" s="109">
        <f t="shared" ca="1" si="1"/>
        <v>0.23616872272800732</v>
      </c>
    </row>
    <row r="19" spans="2:15" ht="15" customHeight="1" x14ac:dyDescent="0.25">
      <c r="B19" s="50">
        <v>743</v>
      </c>
      <c r="C19" s="136" t="s">
        <v>105</v>
      </c>
      <c r="D19" s="137"/>
      <c r="E19" s="12">
        <v>3150</v>
      </c>
      <c r="F19" s="109">
        <f t="shared" ca="1" si="2"/>
        <v>3.3143939393939392E-2</v>
      </c>
      <c r="G19" s="138">
        <v>1018.93926564</v>
      </c>
      <c r="H19" s="109">
        <f t="shared" ca="1" si="3"/>
        <v>2.4880629876189057E-2</v>
      </c>
      <c r="I19" s="12">
        <v>441</v>
      </c>
      <c r="J19" s="109">
        <f t="shared" ca="1" si="4"/>
        <v>1.9759835110672998E-2</v>
      </c>
      <c r="K19" s="12">
        <v>22520</v>
      </c>
      <c r="L19" s="109">
        <f t="shared" ca="1" si="0"/>
        <v>0.13987566607460036</v>
      </c>
      <c r="M19" s="12">
        <v>21508</v>
      </c>
      <c r="N19" s="12">
        <v>3540</v>
      </c>
      <c r="O19" s="109">
        <f t="shared" ca="1" si="1"/>
        <v>0.16458992002975636</v>
      </c>
    </row>
    <row r="20" spans="2:15" ht="15" customHeight="1" x14ac:dyDescent="0.25">
      <c r="B20" s="50">
        <v>1</v>
      </c>
      <c r="C20" s="136" t="s">
        <v>8</v>
      </c>
      <c r="D20" s="137"/>
      <c r="E20" s="12">
        <v>3085</v>
      </c>
      <c r="F20" s="109">
        <f t="shared" ca="1" si="2"/>
        <v>3.2460016835016835E-2</v>
      </c>
      <c r="G20" s="138">
        <v>1266.11848777</v>
      </c>
      <c r="H20" s="109">
        <f t="shared" ca="1" si="3"/>
        <v>3.0916293576947532E-2</v>
      </c>
      <c r="I20" s="12">
        <v>641</v>
      </c>
      <c r="J20" s="109">
        <f t="shared" ca="1" si="4"/>
        <v>2.8721211578098396E-2</v>
      </c>
      <c r="K20" s="12">
        <v>17513</v>
      </c>
      <c r="L20" s="109">
        <f t="shared" ca="1" si="0"/>
        <v>0.17615485639239423</v>
      </c>
      <c r="M20" s="12">
        <v>15061</v>
      </c>
      <c r="N20" s="12">
        <v>3372</v>
      </c>
      <c r="O20" s="109">
        <f t="shared" ca="1" si="1"/>
        <v>0.22388951596839518</v>
      </c>
    </row>
    <row r="21" spans="2:15" ht="15" customHeight="1" x14ac:dyDescent="0.25">
      <c r="B21" s="50">
        <v>711</v>
      </c>
      <c r="C21" s="136" t="s">
        <v>100</v>
      </c>
      <c r="D21" s="137"/>
      <c r="E21" s="12">
        <v>2585</v>
      </c>
      <c r="F21" s="109">
        <f t="shared" ca="1" si="2"/>
        <v>2.7199074074074073E-2</v>
      </c>
      <c r="G21" s="138">
        <v>1170.61130402</v>
      </c>
      <c r="H21" s="109">
        <f t="shared" ca="1" si="3"/>
        <v>2.8584183146490839E-2</v>
      </c>
      <c r="I21" s="12">
        <v>838</v>
      </c>
      <c r="J21" s="109">
        <f t="shared" ca="1" si="4"/>
        <v>3.7548167398512411E-2</v>
      </c>
      <c r="K21" s="12">
        <v>16988</v>
      </c>
      <c r="L21" s="109">
        <f t="shared" ca="1" si="0"/>
        <v>0.15216623498940429</v>
      </c>
      <c r="M21" s="12">
        <v>11058</v>
      </c>
      <c r="N21" s="12">
        <v>2677</v>
      </c>
      <c r="O21" s="109">
        <f t="shared" ca="1" si="1"/>
        <v>0.24208717670464822</v>
      </c>
    </row>
    <row r="22" spans="2:15" ht="15" customHeight="1" x14ac:dyDescent="0.25">
      <c r="B22" s="50">
        <v>1529</v>
      </c>
      <c r="C22" s="136" t="s">
        <v>115</v>
      </c>
      <c r="D22" s="137"/>
      <c r="E22" s="12">
        <v>2294</v>
      </c>
      <c r="F22" s="109">
        <f t="shared" ca="1" si="2"/>
        <v>2.4137205387205388E-2</v>
      </c>
      <c r="G22" s="138">
        <v>727.12977820000197</v>
      </c>
      <c r="H22" s="109">
        <f t="shared" ca="1" si="3"/>
        <v>1.7755176872084104E-2</v>
      </c>
      <c r="I22" s="12">
        <v>481</v>
      </c>
      <c r="J22" s="109">
        <f t="shared" ca="1" si="4"/>
        <v>2.1552110404158078E-2</v>
      </c>
      <c r="K22" s="12">
        <v>17170</v>
      </c>
      <c r="L22" s="109">
        <f t="shared" ca="1" si="0"/>
        <v>0.1336051252184042</v>
      </c>
      <c r="M22" s="12">
        <v>12066</v>
      </c>
      <c r="N22" s="12">
        <v>2193</v>
      </c>
      <c r="O22" s="109">
        <f t="shared" ca="1" si="1"/>
        <v>0.18175037294878171</v>
      </c>
    </row>
    <row r="23" spans="2:15" ht="15" customHeight="1" x14ac:dyDescent="0.25">
      <c r="B23" s="50">
        <v>904</v>
      </c>
      <c r="C23" s="136" t="s">
        <v>103</v>
      </c>
      <c r="D23" s="137"/>
      <c r="E23" s="12">
        <v>2146</v>
      </c>
      <c r="F23" s="109">
        <f t="shared" ca="1" si="2"/>
        <v>2.2579966329966328E-2</v>
      </c>
      <c r="G23" s="138">
        <v>967.28080990000001</v>
      </c>
      <c r="H23" s="109">
        <f t="shared" ca="1" si="3"/>
        <v>2.3619225040214721E-2</v>
      </c>
      <c r="I23" s="12">
        <v>480</v>
      </c>
      <c r="J23" s="109">
        <f t="shared" ca="1" si="4"/>
        <v>2.1507303521820953E-2</v>
      </c>
      <c r="K23" s="12">
        <v>15358</v>
      </c>
      <c r="L23" s="109">
        <f t="shared" ca="1" si="0"/>
        <v>0.13973173590311239</v>
      </c>
      <c r="M23" s="12">
        <v>12282</v>
      </c>
      <c r="N23" s="12">
        <v>2623</v>
      </c>
      <c r="O23" s="109">
        <f t="shared" ca="1" si="1"/>
        <v>0.21356456603159094</v>
      </c>
    </row>
    <row r="24" spans="2:15" ht="15" customHeight="1" x14ac:dyDescent="0.25">
      <c r="B24" s="50">
        <v>1134</v>
      </c>
      <c r="C24" s="136" t="s">
        <v>106</v>
      </c>
      <c r="D24" s="137"/>
      <c r="E24" s="12">
        <v>1827</v>
      </c>
      <c r="F24" s="109">
        <f t="shared" ca="1" si="2"/>
        <v>1.9223484848484847E-2</v>
      </c>
      <c r="G24" s="138">
        <v>769.78851959000008</v>
      </c>
      <c r="H24" s="109">
        <f t="shared" ca="1" si="3"/>
        <v>1.8796825173704863E-2</v>
      </c>
      <c r="I24" s="12">
        <v>553</v>
      </c>
      <c r="J24" s="109">
        <f t="shared" ca="1" si="4"/>
        <v>2.477820593243122E-2</v>
      </c>
      <c r="K24" s="12">
        <v>12101</v>
      </c>
      <c r="L24" s="109">
        <f t="shared" ca="1" si="0"/>
        <v>0.15097925791256922</v>
      </c>
      <c r="M24" s="12">
        <v>8756</v>
      </c>
      <c r="N24" s="12">
        <v>1923</v>
      </c>
      <c r="O24" s="109">
        <f t="shared" ca="1" si="1"/>
        <v>0.21962083142987665</v>
      </c>
    </row>
    <row r="25" spans="2:15" ht="15" customHeight="1" x14ac:dyDescent="0.25">
      <c r="B25" s="50">
        <v>1437</v>
      </c>
      <c r="C25" s="136" t="s">
        <v>114</v>
      </c>
      <c r="D25" s="137"/>
      <c r="E25" s="12">
        <v>1711</v>
      </c>
      <c r="F25" s="109">
        <f t="shared" ca="1" si="2"/>
        <v>1.8002946127946128E-2</v>
      </c>
      <c r="G25" s="138">
        <v>449.18145735000002</v>
      </c>
      <c r="H25" s="109">
        <f t="shared" ca="1" si="3"/>
        <v>1.0968188158450159E-2</v>
      </c>
      <c r="I25" s="12">
        <v>231</v>
      </c>
      <c r="J25" s="109">
        <f t="shared" ca="1" si="4"/>
        <v>1.0350389819876333E-2</v>
      </c>
      <c r="K25" s="12">
        <v>13179</v>
      </c>
      <c r="L25" s="109">
        <f t="shared" ca="1" si="0"/>
        <v>0.12982775627892859</v>
      </c>
      <c r="M25" s="12">
        <v>11674</v>
      </c>
      <c r="N25" s="12">
        <v>2167</v>
      </c>
      <c r="O25" s="109">
        <f t="shared" ca="1" si="1"/>
        <v>0.1856261778310776</v>
      </c>
    </row>
    <row r="26" spans="2:15" ht="15" customHeight="1" x14ac:dyDescent="0.25">
      <c r="B26" s="50">
        <v>196</v>
      </c>
      <c r="C26" s="136" t="s">
        <v>121</v>
      </c>
      <c r="D26" s="137"/>
      <c r="E26" s="12">
        <v>1081</v>
      </c>
      <c r="F26" s="109">
        <f t="shared" ca="1" si="2"/>
        <v>1.1374158249158248E-2</v>
      </c>
      <c r="G26" s="138">
        <v>331.35740849000001</v>
      </c>
      <c r="H26" s="109">
        <f t="shared" ca="1" si="3"/>
        <v>8.0911407729434646E-3</v>
      </c>
      <c r="I26" s="12">
        <v>138</v>
      </c>
      <c r="J26" s="109">
        <f t="shared" ca="1" si="4"/>
        <v>6.1833497625235238E-3</v>
      </c>
      <c r="K26" s="12">
        <v>7422</v>
      </c>
      <c r="L26" s="109">
        <f t="shared" ca="1" si="0"/>
        <v>0.14564807329560767</v>
      </c>
      <c r="M26" s="12">
        <v>6778</v>
      </c>
      <c r="N26" s="12">
        <v>1378</v>
      </c>
      <c r="O26" s="109">
        <f t="shared" ca="1" si="1"/>
        <v>0.2033048096783712</v>
      </c>
    </row>
    <row r="27" spans="2:15" ht="15" customHeight="1" x14ac:dyDescent="0.25">
      <c r="B27" s="50">
        <v>1100</v>
      </c>
      <c r="C27" s="136" t="s">
        <v>122</v>
      </c>
      <c r="D27" s="137"/>
      <c r="E27" s="12">
        <v>953</v>
      </c>
      <c r="F27" s="109">
        <f t="shared" ca="1" si="2"/>
        <v>1.0027356902356902E-2</v>
      </c>
      <c r="G27" s="138">
        <v>271.69240287000002</v>
      </c>
      <c r="H27" s="109">
        <f t="shared" ca="1" si="3"/>
        <v>6.6342306592091218E-3</v>
      </c>
      <c r="I27" s="12">
        <v>170</v>
      </c>
      <c r="J27" s="109">
        <f t="shared" ca="1" si="4"/>
        <v>7.6171699973115866E-3</v>
      </c>
      <c r="K27" s="12">
        <v>8053</v>
      </c>
      <c r="L27" s="109">
        <f t="shared" ca="1" si="0"/>
        <v>0.11834099093505526</v>
      </c>
      <c r="M27" s="12">
        <v>7390</v>
      </c>
      <c r="N27" s="12">
        <v>1500</v>
      </c>
      <c r="O27" s="109">
        <f t="shared" ca="1" si="1"/>
        <v>0.20297699594046009</v>
      </c>
    </row>
    <row r="28" spans="2:15" ht="15" customHeight="1" x14ac:dyDescent="0.25">
      <c r="B28" s="50">
        <v>1573</v>
      </c>
      <c r="C28" s="136" t="s">
        <v>116</v>
      </c>
      <c r="D28" s="137"/>
      <c r="E28" s="12">
        <v>933</v>
      </c>
      <c r="F28" s="109">
        <f t="shared" ca="1" si="2"/>
        <v>9.8169191919191927E-3</v>
      </c>
      <c r="G28" s="138">
        <v>170.41180527</v>
      </c>
      <c r="H28" s="109">
        <f t="shared" ca="1" si="3"/>
        <v>4.1611440410954633E-3</v>
      </c>
      <c r="I28" s="12">
        <v>71</v>
      </c>
      <c r="J28" s="109">
        <f t="shared" ca="1" si="4"/>
        <v>3.1812886459360156E-3</v>
      </c>
      <c r="K28" s="12">
        <v>7060</v>
      </c>
      <c r="L28" s="109">
        <f t="shared" ca="1" si="0"/>
        <v>0.13215297450424929</v>
      </c>
      <c r="M28" s="12">
        <v>6878</v>
      </c>
      <c r="N28" s="12">
        <v>1005</v>
      </c>
      <c r="O28" s="109">
        <f t="shared" ca="1" si="1"/>
        <v>0.14611805757487642</v>
      </c>
    </row>
    <row r="29" spans="2:15" ht="15" customHeight="1" x14ac:dyDescent="0.25">
      <c r="B29" s="50">
        <v>1667</v>
      </c>
      <c r="C29" s="136" t="s">
        <v>119</v>
      </c>
      <c r="D29" s="137"/>
      <c r="E29" s="12">
        <v>865</v>
      </c>
      <c r="F29" s="109">
        <f t="shared" ca="1" si="2"/>
        <v>9.1014309764309766E-3</v>
      </c>
      <c r="G29" s="138">
        <v>244.19962253</v>
      </c>
      <c r="H29" s="109">
        <f t="shared" ca="1" si="3"/>
        <v>5.9629073380126803E-3</v>
      </c>
      <c r="I29" s="12">
        <v>135</v>
      </c>
      <c r="J29" s="109">
        <f t="shared" ca="1" si="4"/>
        <v>6.048929115512143E-3</v>
      </c>
      <c r="K29" s="12">
        <v>7507</v>
      </c>
      <c r="L29" s="109">
        <f t="shared" ca="1" si="0"/>
        <v>0.11522578926335421</v>
      </c>
      <c r="M29" s="12">
        <v>5519</v>
      </c>
      <c r="N29" s="12">
        <v>859</v>
      </c>
      <c r="O29" s="109">
        <f t="shared" ca="1" si="1"/>
        <v>0.15564413843087516</v>
      </c>
    </row>
    <row r="30" spans="2:15" ht="15" customHeight="1" x14ac:dyDescent="0.25">
      <c r="B30" s="50">
        <v>189</v>
      </c>
      <c r="C30" s="136" t="s">
        <v>124</v>
      </c>
      <c r="D30" s="137"/>
      <c r="E30" s="12">
        <v>531</v>
      </c>
      <c r="F30" s="109">
        <f t="shared" ca="1" si="2"/>
        <v>5.5871212121212125E-3</v>
      </c>
      <c r="G30" s="138">
        <v>183.04731247999999</v>
      </c>
      <c r="H30" s="109">
        <f t="shared" ca="1" si="3"/>
        <v>4.469679975268601E-3</v>
      </c>
      <c r="I30" s="12">
        <v>104</v>
      </c>
      <c r="J30" s="109">
        <f t="shared" ca="1" si="4"/>
        <v>4.659915763061206E-3</v>
      </c>
      <c r="K30" s="12">
        <v>4126</v>
      </c>
      <c r="L30" s="109">
        <f t="shared" ca="1" si="0"/>
        <v>0.1286960736791081</v>
      </c>
      <c r="M30" s="12">
        <v>2944</v>
      </c>
      <c r="N30" s="12">
        <v>443</v>
      </c>
      <c r="O30" s="109">
        <f t="shared" ca="1" si="1"/>
        <v>0.15047554347826086</v>
      </c>
    </row>
    <row r="31" spans="2:15" ht="15" customHeight="1" x14ac:dyDescent="0.25">
      <c r="B31" s="50">
        <v>114</v>
      </c>
      <c r="C31" s="136" t="s">
        <v>99</v>
      </c>
      <c r="D31" s="137"/>
      <c r="E31" s="12">
        <v>538</v>
      </c>
      <c r="F31" s="109">
        <f t="shared" ca="1" si="2"/>
        <v>5.6607744107744105E-3</v>
      </c>
      <c r="G31" s="138">
        <v>103.47571153</v>
      </c>
      <c r="H31" s="109">
        <f t="shared" ca="1" si="3"/>
        <v>2.5266872782021589E-3</v>
      </c>
      <c r="I31" s="12">
        <v>47</v>
      </c>
      <c r="J31" s="109">
        <f t="shared" ca="1" si="4"/>
        <v>2.105923469844968E-3</v>
      </c>
      <c r="K31" s="12">
        <v>4633</v>
      </c>
      <c r="L31" s="109">
        <f t="shared" ca="1" si="0"/>
        <v>0.11612346211957694</v>
      </c>
      <c r="M31" s="12">
        <v>4110</v>
      </c>
      <c r="N31" s="12">
        <v>673</v>
      </c>
      <c r="O31" s="109">
        <f t="shared" ca="1" si="1"/>
        <v>0.16374695863746958</v>
      </c>
    </row>
    <row r="32" spans="2:15" ht="15" customHeight="1" x14ac:dyDescent="0.25">
      <c r="B32" s="50">
        <v>732</v>
      </c>
      <c r="C32" s="136" t="s">
        <v>102</v>
      </c>
      <c r="D32" s="137"/>
      <c r="E32" s="12">
        <v>516</v>
      </c>
      <c r="F32" s="109">
        <f t="shared" ca="1" si="2"/>
        <v>5.4292929292929296E-3</v>
      </c>
      <c r="G32" s="138">
        <v>160.62521676</v>
      </c>
      <c r="H32" s="109">
        <f t="shared" ca="1" si="3"/>
        <v>3.9221734815352398E-3</v>
      </c>
      <c r="I32" s="12">
        <v>129</v>
      </c>
      <c r="J32" s="109">
        <f t="shared" ca="1" si="4"/>
        <v>5.7800878214893806E-3</v>
      </c>
      <c r="K32" s="12">
        <v>3765</v>
      </c>
      <c r="L32" s="109">
        <f t="shared" ca="1" si="0"/>
        <v>0.13705179282868526</v>
      </c>
      <c r="M32" s="12">
        <v>2408</v>
      </c>
      <c r="N32" s="12">
        <v>495</v>
      </c>
      <c r="O32" s="109">
        <f t="shared" ca="1" si="1"/>
        <v>0.20556478405315615</v>
      </c>
    </row>
    <row r="33" spans="1:15" ht="15" customHeight="1" x14ac:dyDescent="0.25">
      <c r="B33" s="50">
        <v>1074</v>
      </c>
      <c r="C33" s="136" t="s">
        <v>108</v>
      </c>
      <c r="D33" s="137"/>
      <c r="E33" s="12">
        <v>440</v>
      </c>
      <c r="F33" s="109">
        <f t="shared" ca="1" si="2"/>
        <v>4.6296296296296294E-3</v>
      </c>
      <c r="G33" s="138">
        <v>77.159893480000008</v>
      </c>
      <c r="H33" s="109">
        <f t="shared" ca="1" si="3"/>
        <v>1.8841032195930022E-3</v>
      </c>
      <c r="I33" s="12">
        <v>35</v>
      </c>
      <c r="J33" s="109">
        <f t="shared" ca="1" si="4"/>
        <v>1.5682408817994445E-3</v>
      </c>
      <c r="K33" s="12">
        <v>3397</v>
      </c>
      <c r="L33" s="109">
        <f t="shared" ca="1" si="0"/>
        <v>0.12952605239917575</v>
      </c>
      <c r="M33" s="12">
        <v>2297</v>
      </c>
      <c r="N33" s="12">
        <v>390</v>
      </c>
      <c r="O33" s="109">
        <f t="shared" ca="1" si="1"/>
        <v>0.16978667827601218</v>
      </c>
    </row>
    <row r="34" spans="1:15" ht="15" customHeight="1" x14ac:dyDescent="0.25">
      <c r="B34" s="50">
        <v>1686</v>
      </c>
      <c r="C34" s="136" t="s">
        <v>118</v>
      </c>
      <c r="D34" s="137"/>
      <c r="E34" s="12">
        <v>402</v>
      </c>
      <c r="F34" s="109">
        <f t="shared" ca="1" si="2"/>
        <v>4.2297979797979801E-3</v>
      </c>
      <c r="G34" s="138">
        <v>92.06665108</v>
      </c>
      <c r="H34" s="109">
        <f t="shared" ca="1" si="3"/>
        <v>2.2480989267038777E-3</v>
      </c>
      <c r="I34" s="12">
        <v>53</v>
      </c>
      <c r="J34" s="109">
        <f t="shared" ca="1" si="4"/>
        <v>2.37476476386773E-3</v>
      </c>
      <c r="K34" s="12">
        <v>3140</v>
      </c>
      <c r="L34" s="109">
        <f t="shared" ca="1" si="0"/>
        <v>0.12802547770700637</v>
      </c>
      <c r="M34" s="12">
        <v>2607</v>
      </c>
      <c r="N34" s="12">
        <v>468</v>
      </c>
      <c r="O34" s="109">
        <f t="shared" ca="1" si="1"/>
        <v>0.17951668584579977</v>
      </c>
    </row>
    <row r="35" spans="1:15" ht="15" customHeight="1" x14ac:dyDescent="0.25">
      <c r="B35" s="50">
        <v>1295</v>
      </c>
      <c r="C35" s="136" t="s">
        <v>110</v>
      </c>
      <c r="D35" s="137"/>
      <c r="E35" s="12">
        <v>376</v>
      </c>
      <c r="F35" s="109">
        <f t="shared" ca="1" si="2"/>
        <v>3.9562289562289563E-3</v>
      </c>
      <c r="G35" s="138">
        <v>61.869478239999999</v>
      </c>
      <c r="H35" s="109">
        <f t="shared" ca="1" si="3"/>
        <v>1.5107392958848235E-3</v>
      </c>
      <c r="I35" s="12">
        <v>63</v>
      </c>
      <c r="J35" s="109">
        <f t="shared" ca="1" si="4"/>
        <v>2.8228335872389999E-3</v>
      </c>
      <c r="K35" s="12">
        <v>2910</v>
      </c>
      <c r="L35" s="109">
        <f t="shared" ca="1" si="0"/>
        <v>0.12920962199312716</v>
      </c>
      <c r="M35" s="12">
        <v>2058</v>
      </c>
      <c r="N35" s="12">
        <v>411</v>
      </c>
      <c r="O35" s="109">
        <f t="shared" ca="1" si="1"/>
        <v>0.19970845481049562</v>
      </c>
    </row>
    <row r="36" spans="1:15" ht="15" customHeight="1" x14ac:dyDescent="0.25">
      <c r="B36" s="50">
        <v>1311</v>
      </c>
      <c r="C36" s="136" t="s">
        <v>111</v>
      </c>
      <c r="D36" s="137"/>
      <c r="E36" s="12">
        <v>361</v>
      </c>
      <c r="F36" s="109">
        <f t="shared" ca="1" si="2"/>
        <v>3.7984006734006733E-3</v>
      </c>
      <c r="G36" s="138">
        <v>123.52594653</v>
      </c>
      <c r="H36" s="109">
        <f t="shared" ca="1" si="3"/>
        <v>3.0162772790863373E-3</v>
      </c>
      <c r="I36" s="12">
        <v>55</v>
      </c>
      <c r="J36" s="109">
        <f t="shared" ca="1" si="4"/>
        <v>2.4643785285419842E-3</v>
      </c>
      <c r="K36" s="12">
        <v>2071</v>
      </c>
      <c r="L36" s="109">
        <f t="shared" ca="1" si="0"/>
        <v>0.1743119266055046</v>
      </c>
      <c r="M36" s="12">
        <v>1042</v>
      </c>
      <c r="N36" s="12">
        <v>194</v>
      </c>
      <c r="O36" s="109">
        <f t="shared" ca="1" si="1"/>
        <v>0.18618042226487524</v>
      </c>
    </row>
    <row r="37" spans="1:15" ht="15" customHeight="1" x14ac:dyDescent="0.25">
      <c r="B37" s="50">
        <v>1318</v>
      </c>
      <c r="C37" s="136" t="s">
        <v>109</v>
      </c>
      <c r="D37" s="137"/>
      <c r="E37" s="12">
        <v>340</v>
      </c>
      <c r="F37" s="109">
        <f t="shared" ca="1" si="2"/>
        <v>3.5774410774410776E-3</v>
      </c>
      <c r="G37" s="138">
        <v>73.90331187000001</v>
      </c>
      <c r="H37" s="109">
        <f t="shared" ca="1" si="3"/>
        <v>1.8045834636739669E-3</v>
      </c>
      <c r="I37" s="12">
        <v>41</v>
      </c>
      <c r="J37" s="109">
        <f t="shared" ca="1" si="4"/>
        <v>1.8370821758222063E-3</v>
      </c>
      <c r="K37" s="12">
        <v>2465</v>
      </c>
      <c r="L37" s="109">
        <f t="shared" ca="1" si="0"/>
        <v>0.13793103448275862</v>
      </c>
      <c r="M37" s="12">
        <v>1424</v>
      </c>
      <c r="N37" s="12">
        <v>308</v>
      </c>
      <c r="O37" s="109">
        <f t="shared" ca="1" si="1"/>
        <v>0.21629213483146068</v>
      </c>
    </row>
    <row r="38" spans="1:15" ht="15" customHeight="1" x14ac:dyDescent="0.25">
      <c r="B38" s="50">
        <v>1341</v>
      </c>
      <c r="C38" s="139" t="s">
        <v>112</v>
      </c>
      <c r="D38" s="140"/>
      <c r="E38" s="13">
        <v>149</v>
      </c>
      <c r="F38" s="110">
        <f t="shared" ca="1" si="2"/>
        <v>1.5677609427609427E-3</v>
      </c>
      <c r="G38" s="141">
        <v>24.730652800000001</v>
      </c>
      <c r="H38" s="110">
        <f t="shared" ca="1" si="3"/>
        <v>6.0387722768427926E-4</v>
      </c>
      <c r="I38" s="13">
        <v>28</v>
      </c>
      <c r="J38" s="110">
        <f t="shared" ca="1" si="4"/>
        <v>1.2545927054395554E-3</v>
      </c>
      <c r="K38" s="13">
        <v>1053</v>
      </c>
      <c r="L38" s="110">
        <f t="shared" ca="1" si="0"/>
        <v>0.14150047483380818</v>
      </c>
      <c r="M38" s="13">
        <v>968</v>
      </c>
      <c r="N38" s="13">
        <v>184</v>
      </c>
      <c r="O38" s="110">
        <f t="shared" ca="1" si="1"/>
        <v>0.19008264462809918</v>
      </c>
    </row>
    <row r="39" spans="1:15" hidden="1" x14ac:dyDescent="0.25">
      <c r="A39" s="1" t="b">
        <v>1</v>
      </c>
      <c r="B39" s="50">
        <v>10001</v>
      </c>
      <c r="C39" s="14" t="s">
        <v>207</v>
      </c>
      <c r="E39" s="15">
        <v>0</v>
      </c>
      <c r="F39" s="16">
        <f t="shared" ca="1" si="2"/>
        <v>0</v>
      </c>
      <c r="G39" s="17">
        <v>0</v>
      </c>
      <c r="H39" s="16">
        <f t="shared" ca="1" si="3"/>
        <v>0</v>
      </c>
      <c r="I39" s="15">
        <v>0</v>
      </c>
      <c r="J39" s="16">
        <f t="shared" ca="1" si="4"/>
        <v>0</v>
      </c>
      <c r="K39" s="15">
        <v>0</v>
      </c>
      <c r="L39" s="18" t="e">
        <f t="shared" ca="1" si="0"/>
        <v>#DIV/0!</v>
      </c>
      <c r="M39" s="15">
        <v>0</v>
      </c>
      <c r="N39" s="15">
        <v>0</v>
      </c>
      <c r="O39" s="18" t="e">
        <f t="shared" ca="1" si="1"/>
        <v>#DIV/0!</v>
      </c>
    </row>
    <row r="40" spans="1:15" ht="15" customHeight="1" x14ac:dyDescent="0.25"/>
    <row r="41" spans="1:15" ht="15" customHeight="1" x14ac:dyDescent="0.25">
      <c r="J41" s="5"/>
      <c r="K41" s="5"/>
      <c r="L41" s="165" t="s">
        <v>163</v>
      </c>
      <c r="M41" s="165"/>
      <c r="N41" s="165"/>
      <c r="O41" s="165"/>
    </row>
    <row r="42" spans="1:15" ht="15" customHeight="1" x14ac:dyDescent="0.25">
      <c r="J42" s="25"/>
      <c r="K42" s="5"/>
      <c r="L42" s="165" t="s">
        <v>164</v>
      </c>
      <c r="M42" s="165"/>
      <c r="N42" s="165"/>
      <c r="O42" s="165"/>
    </row>
    <row r="43" spans="1:15" ht="15" customHeight="1" x14ac:dyDescent="0.25"/>
    <row r="45" spans="1:15" ht="15" hidden="1" customHeight="1" x14ac:dyDescent="0.25">
      <c r="A45" s="1" t="b">
        <v>1</v>
      </c>
      <c r="C45" s="1" t="s">
        <v>26</v>
      </c>
      <c r="D45" s="1" t="s">
        <v>162</v>
      </c>
    </row>
  </sheetData>
  <sortState ref="B10:O39">
    <sortCondition descending="1" ref="E10:E39"/>
    <sortCondition ref="C10:C39"/>
  </sortState>
  <mergeCells count="4">
    <mergeCell ref="C4:O4"/>
    <mergeCell ref="C2:O2"/>
    <mergeCell ref="L41:O41"/>
    <mergeCell ref="L42:O4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V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37.28515625" style="33" customWidth="1"/>
    <col min="4" max="4" width="14.28515625" style="33" customWidth="1"/>
    <col min="5" max="5" width="15" style="33" hidden="1" customWidth="1"/>
    <col min="6" max="6" width="12.42578125" style="33" customWidth="1"/>
    <col min="7" max="7" width="17.42578125" style="33" customWidth="1"/>
    <col min="8" max="8" width="13.42578125" style="33" customWidth="1"/>
    <col min="9" max="9" width="15" style="33" hidden="1" customWidth="1"/>
    <col min="10" max="10" width="12.42578125" style="33" customWidth="1"/>
    <col min="11" max="11" width="17.28515625" style="33" customWidth="1"/>
    <col min="12" max="14" width="15" style="33" hidden="1" customWidth="1"/>
    <col min="15" max="15" width="14.140625" style="33" customWidth="1"/>
    <col min="16" max="16" width="15" style="33" hidden="1" customWidth="1"/>
    <col min="17" max="17" width="12.7109375" style="33" customWidth="1"/>
    <col min="18" max="18" width="17.85546875" style="33" customWidth="1"/>
    <col min="19" max="19" width="14.42578125" style="33" customWidth="1"/>
    <col min="20" max="20" width="15" style="33" hidden="1" customWidth="1"/>
    <col min="21" max="21" width="12.42578125" style="33" customWidth="1"/>
    <col min="22" max="22" width="18.42578125" style="33" customWidth="1"/>
    <col min="23" max="23" width="3.28515625" style="33" customWidth="1"/>
    <col min="24" max="16384" width="11.42578125" style="33"/>
  </cols>
  <sheetData>
    <row r="1" spans="2:22" ht="15" customHeight="1" x14ac:dyDescent="0.25">
      <c r="B1" s="53"/>
    </row>
    <row r="2" spans="2:22" ht="25.5" customHeight="1" x14ac:dyDescent="0.35">
      <c r="C2" s="54" t="s">
        <v>186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55"/>
      <c r="O2" s="55"/>
      <c r="P2" s="55"/>
      <c r="Q2" s="55"/>
      <c r="R2" s="55"/>
      <c r="S2" s="55"/>
      <c r="T2" s="55"/>
      <c r="U2" s="55"/>
      <c r="V2" s="55"/>
    </row>
    <row r="3" spans="2:22" ht="10.5" customHeight="1" x14ac:dyDescent="0.25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2:22" ht="16.5" customHeight="1" x14ac:dyDescent="0.25">
      <c r="D4" s="166" t="s">
        <v>21</v>
      </c>
      <c r="E4" s="166"/>
      <c r="F4" s="166"/>
      <c r="G4" s="167"/>
      <c r="H4" s="172" t="s">
        <v>15</v>
      </c>
      <c r="I4" s="166"/>
      <c r="J4" s="166"/>
      <c r="K4" s="167"/>
      <c r="L4" s="166" t="str">
        <f>UPPER("Erfolgsquote der Beteiligung")</f>
        <v>ERFOLGSQUOTE DER BETEILIGUNG</v>
      </c>
      <c r="M4" s="166"/>
      <c r="N4" s="166"/>
      <c r="O4" s="166" t="s">
        <v>20</v>
      </c>
      <c r="P4" s="166"/>
      <c r="Q4" s="166"/>
      <c r="R4" s="167"/>
      <c r="S4" s="166" t="s">
        <v>19</v>
      </c>
      <c r="T4" s="166"/>
      <c r="U4" s="166"/>
      <c r="V4" s="166"/>
    </row>
    <row r="5" spans="2:22" ht="29.25" customHeight="1" x14ac:dyDescent="0.25">
      <c r="D5" s="37" t="str">
        <f>UPPER("Alle Staaten")</f>
        <v>ALLE STAATEN</v>
      </c>
      <c r="E5" s="37" t="s">
        <v>17</v>
      </c>
      <c r="F5" s="37" t="s">
        <v>9</v>
      </c>
      <c r="G5" s="38" t="s">
        <v>22</v>
      </c>
      <c r="H5" s="73" t="str">
        <f>UPPER("Alle Staaten")</f>
        <v>ALLE STAATEN</v>
      </c>
      <c r="I5" s="37" t="s">
        <v>17</v>
      </c>
      <c r="J5" s="37" t="s">
        <v>9</v>
      </c>
      <c r="K5" s="38" t="s">
        <v>22</v>
      </c>
      <c r="L5" s="37" t="str">
        <f>UPPER("Alle Staaten")</f>
        <v>ALLE STAATEN</v>
      </c>
      <c r="M5" s="37" t="s">
        <v>17</v>
      </c>
      <c r="N5" s="37" t="s">
        <v>9</v>
      </c>
      <c r="O5" s="37" t="str">
        <f>UPPER("Alle Staaten")</f>
        <v>ALLE STAATEN</v>
      </c>
      <c r="P5" s="37" t="s">
        <v>17</v>
      </c>
      <c r="Q5" s="37" t="s">
        <v>9</v>
      </c>
      <c r="R5" s="38" t="s">
        <v>22</v>
      </c>
      <c r="S5" s="37" t="str">
        <f>UPPER("Alle 
Staaten")</f>
        <v>ALLE 
STAATEN</v>
      </c>
      <c r="T5" s="37" t="s">
        <v>17</v>
      </c>
      <c r="U5" s="37" t="s">
        <v>9</v>
      </c>
      <c r="V5" s="37" t="s">
        <v>22</v>
      </c>
    </row>
    <row r="6" spans="2:22" ht="15" customHeight="1" x14ac:dyDescent="0.25">
      <c r="B6" s="56">
        <v>5795</v>
      </c>
      <c r="C6" s="42" t="s">
        <v>182</v>
      </c>
      <c r="D6" s="35">
        <v>711169</v>
      </c>
      <c r="E6" s="35">
        <v>631085</v>
      </c>
      <c r="F6" s="35">
        <v>17513</v>
      </c>
      <c r="G6" s="70">
        <v>2.4625651568052038E-2</v>
      </c>
      <c r="H6" s="74">
        <v>107832</v>
      </c>
      <c r="I6" s="35">
        <v>95040</v>
      </c>
      <c r="J6" s="35">
        <v>3085</v>
      </c>
      <c r="K6" s="70">
        <v>2.8609318198679429E-2</v>
      </c>
      <c r="L6" s="36">
        <f ca="1">IFERROR(H6/D6,"-   ")</f>
        <v>0.15162640666283261</v>
      </c>
      <c r="M6" s="36">
        <f ca="1">IFERROR(I6/E6,"-   ")</f>
        <v>0.15059778001378579</v>
      </c>
      <c r="N6" s="36">
        <f ca="1">IFERROR(J6/F6,"-   ")</f>
        <v>0.17615485639239423</v>
      </c>
      <c r="O6" s="35">
        <v>24663</v>
      </c>
      <c r="P6" s="35">
        <v>22318</v>
      </c>
      <c r="Q6" s="35">
        <v>641</v>
      </c>
      <c r="R6" s="70">
        <v>2.5990349916879537E-2</v>
      </c>
      <c r="S6" s="59">
        <v>45151.143011509099</v>
      </c>
      <c r="T6" s="59">
        <v>40953.113755979204</v>
      </c>
      <c r="U6" s="59">
        <v>1266.11848777</v>
      </c>
      <c r="V6" s="36">
        <v>2.8041781521394901E-2</v>
      </c>
    </row>
    <row r="7" spans="2:22" ht="15" customHeight="1" x14ac:dyDescent="0.25">
      <c r="B7" s="56">
        <v>5796</v>
      </c>
      <c r="C7" s="60" t="s">
        <v>183</v>
      </c>
      <c r="D7" s="61">
        <v>708463</v>
      </c>
      <c r="E7" s="61">
        <v>628640</v>
      </c>
      <c r="F7" s="61">
        <v>17493</v>
      </c>
      <c r="G7" s="71">
        <v>2.469148000671877E-2</v>
      </c>
      <c r="H7" s="75">
        <v>106698</v>
      </c>
      <c r="I7" s="61">
        <v>93997</v>
      </c>
      <c r="J7" s="61">
        <v>3075</v>
      </c>
      <c r="K7" s="71">
        <v>2.8819659225102625E-2</v>
      </c>
      <c r="L7" s="62">
        <f t="shared" ref="L7:N58" ca="1" si="0">IFERROR(H7/D7,"-   ")</f>
        <v>0.15060490103223456</v>
      </c>
      <c r="M7" s="62">
        <f t="shared" ca="1" si="0"/>
        <v>0.14952437006871977</v>
      </c>
      <c r="N7" s="62">
        <f t="shared" ca="1" si="0"/>
        <v>0.17578459955410736</v>
      </c>
      <c r="O7" s="61">
        <v>24598</v>
      </c>
      <c r="P7" s="61">
        <v>22255</v>
      </c>
      <c r="Q7" s="61">
        <v>640</v>
      </c>
      <c r="R7" s="71">
        <v>2.6018375477681113E-2</v>
      </c>
      <c r="S7" s="63">
        <v>44423.007447569398</v>
      </c>
      <c r="T7" s="63">
        <v>40235.545390699306</v>
      </c>
      <c r="U7" s="63">
        <v>1264.66999452</v>
      </c>
      <c r="V7" s="62">
        <v>2.8468806305215526E-2</v>
      </c>
    </row>
    <row r="8" spans="2:22" ht="15" customHeight="1" x14ac:dyDescent="0.25">
      <c r="B8" s="56">
        <v>5798</v>
      </c>
      <c r="C8" s="67" t="s">
        <v>6</v>
      </c>
      <c r="D8" s="61">
        <v>282180</v>
      </c>
      <c r="E8" s="61">
        <v>245242</v>
      </c>
      <c r="F8" s="61">
        <v>6223</v>
      </c>
      <c r="G8" s="71">
        <v>2.205329931249557E-2</v>
      </c>
      <c r="H8" s="75">
        <v>35508</v>
      </c>
      <c r="I8" s="61">
        <v>30027</v>
      </c>
      <c r="J8" s="61">
        <v>850</v>
      </c>
      <c r="K8" s="71">
        <v>2.3938267432691226E-2</v>
      </c>
      <c r="L8" s="62">
        <f t="shared" ca="1" si="0"/>
        <v>0.12583457367637679</v>
      </c>
      <c r="M8" s="62">
        <f t="shared" ca="1" si="0"/>
        <v>0.1224382446726091</v>
      </c>
      <c r="N8" s="62">
        <f t="shared" ca="1" si="0"/>
        <v>0.13659006909850555</v>
      </c>
      <c r="O8" s="61">
        <v>13371</v>
      </c>
      <c r="P8" s="61">
        <v>12103</v>
      </c>
      <c r="Q8" s="61">
        <v>313</v>
      </c>
      <c r="R8" s="71">
        <v>2.3408869942412685E-2</v>
      </c>
      <c r="S8" s="63">
        <v>16704.740821059801</v>
      </c>
      <c r="T8" s="63">
        <v>14598.620865949801</v>
      </c>
      <c r="U8" s="63">
        <v>441.76127617999998</v>
      </c>
      <c r="V8" s="62">
        <v>2.6445263707597789E-2</v>
      </c>
    </row>
    <row r="9" spans="2:22" ht="15" customHeight="1" x14ac:dyDescent="0.25">
      <c r="B9" s="56">
        <v>5806</v>
      </c>
      <c r="C9" s="111" t="s">
        <v>60</v>
      </c>
      <c r="D9" s="112">
        <v>43844</v>
      </c>
      <c r="E9" s="112">
        <v>39183</v>
      </c>
      <c r="F9" s="112">
        <v>897</v>
      </c>
      <c r="G9" s="114">
        <v>2.0458899735425602E-2</v>
      </c>
      <c r="H9" s="115">
        <v>5371</v>
      </c>
      <c r="I9" s="112">
        <v>4640</v>
      </c>
      <c r="J9" s="112">
        <v>142</v>
      </c>
      <c r="K9" s="114">
        <v>2.6438279649972071E-2</v>
      </c>
      <c r="L9" s="113">
        <f t="shared" ca="1" si="0"/>
        <v>0.12250250889517379</v>
      </c>
      <c r="M9" s="113">
        <f t="shared" ca="1" si="0"/>
        <v>0.11841870198810708</v>
      </c>
      <c r="N9" s="113">
        <f t="shared" ca="1" si="0"/>
        <v>0.15830546265328874</v>
      </c>
      <c r="O9" s="112">
        <v>4969</v>
      </c>
      <c r="P9" s="112">
        <v>4306</v>
      </c>
      <c r="Q9" s="112">
        <v>133</v>
      </c>
      <c r="R9" s="114">
        <v>2.6765948883075066E-2</v>
      </c>
      <c r="S9" s="116">
        <v>9185.2161011399985</v>
      </c>
      <c r="T9" s="116">
        <v>7903.69473414</v>
      </c>
      <c r="U9" s="116">
        <v>251.00879499999999</v>
      </c>
      <c r="V9" s="113">
        <v>2.7327478443195986E-2</v>
      </c>
    </row>
    <row r="10" spans="2:22" ht="15" customHeight="1" x14ac:dyDescent="0.25">
      <c r="B10" s="56">
        <v>5807</v>
      </c>
      <c r="C10" s="117" t="s">
        <v>59</v>
      </c>
      <c r="D10" s="12">
        <v>34047</v>
      </c>
      <c r="E10" s="12">
        <v>30749</v>
      </c>
      <c r="F10" s="12">
        <v>983</v>
      </c>
      <c r="G10" s="118">
        <v>2.8871853614121656E-2</v>
      </c>
      <c r="H10" s="119">
        <v>3205</v>
      </c>
      <c r="I10" s="12">
        <v>2867</v>
      </c>
      <c r="J10" s="12">
        <v>114</v>
      </c>
      <c r="K10" s="118">
        <v>3.5569422776911074E-2</v>
      </c>
      <c r="L10" s="30">
        <f t="shared" ca="1" si="0"/>
        <v>9.4134578670661148E-2</v>
      </c>
      <c r="M10" s="30">
        <f t="shared" ca="1" si="0"/>
        <v>9.3238804513967932E-2</v>
      </c>
      <c r="N10" s="30">
        <f t="shared" ca="1" si="0"/>
        <v>0.11597151576805696</v>
      </c>
      <c r="O10" s="12">
        <v>405</v>
      </c>
      <c r="P10" s="12">
        <v>369</v>
      </c>
      <c r="Q10" s="12">
        <v>18</v>
      </c>
      <c r="R10" s="118">
        <v>4.4444444444444446E-2</v>
      </c>
      <c r="S10" s="120">
        <v>1632.2839154000001</v>
      </c>
      <c r="T10" s="120">
        <v>1432.8900459000001</v>
      </c>
      <c r="U10" s="120">
        <v>53.512886090000002</v>
      </c>
      <c r="V10" s="30">
        <v>3.2784055264605351E-2</v>
      </c>
    </row>
    <row r="11" spans="2:22" ht="15" customHeight="1" x14ac:dyDescent="0.25">
      <c r="B11" s="56">
        <v>5808</v>
      </c>
      <c r="C11" s="117" t="s">
        <v>58</v>
      </c>
      <c r="D11" s="12">
        <v>194821</v>
      </c>
      <c r="E11" s="12">
        <v>166933</v>
      </c>
      <c r="F11" s="12">
        <v>4110</v>
      </c>
      <c r="G11" s="118">
        <v>2.1096288387802135E-2</v>
      </c>
      <c r="H11" s="119">
        <v>23088</v>
      </c>
      <c r="I11" s="12">
        <v>19185</v>
      </c>
      <c r="J11" s="12">
        <v>519</v>
      </c>
      <c r="K11" s="118">
        <v>2.247920997920998E-2</v>
      </c>
      <c r="L11" s="30">
        <f t="shared" ca="1" si="0"/>
        <v>0.11850878498724469</v>
      </c>
      <c r="M11" s="30">
        <f t="shared" ca="1" si="0"/>
        <v>0.11492634769638119</v>
      </c>
      <c r="N11" s="30">
        <f t="shared" ca="1" si="0"/>
        <v>0.12627737226277372</v>
      </c>
      <c r="O11" s="12">
        <v>7766</v>
      </c>
      <c r="P11" s="12">
        <v>7215</v>
      </c>
      <c r="Q11" s="12">
        <v>155</v>
      </c>
      <c r="R11" s="118">
        <v>1.9958794746330156E-2</v>
      </c>
      <c r="S11" s="120">
        <v>4330.4321653400402</v>
      </c>
      <c r="T11" s="120">
        <v>3846.6125046500401</v>
      </c>
      <c r="U11" s="120">
        <v>112.30690584</v>
      </c>
      <c r="V11" s="30">
        <v>2.5934341320222778E-2</v>
      </c>
    </row>
    <row r="12" spans="2:22" ht="15" customHeight="1" x14ac:dyDescent="0.25">
      <c r="B12" s="56">
        <v>5809</v>
      </c>
      <c r="C12" s="117" t="s">
        <v>57</v>
      </c>
      <c r="D12" s="12">
        <v>9468</v>
      </c>
      <c r="E12" s="12">
        <v>8377</v>
      </c>
      <c r="F12" s="12">
        <v>233</v>
      </c>
      <c r="G12" s="118">
        <v>2.4609209970426701E-2</v>
      </c>
      <c r="H12" s="119">
        <v>3844</v>
      </c>
      <c r="I12" s="12">
        <v>3335</v>
      </c>
      <c r="J12" s="12">
        <v>75</v>
      </c>
      <c r="K12" s="118">
        <v>1.9510926118626429E-2</v>
      </c>
      <c r="L12" s="30">
        <f t="shared" ca="1" si="0"/>
        <v>0.40599915504858469</v>
      </c>
      <c r="M12" s="30">
        <f t="shared" ca="1" si="0"/>
        <v>0.39811388325176078</v>
      </c>
      <c r="N12" s="30">
        <f t="shared" ca="1" si="0"/>
        <v>0.32188841201716739</v>
      </c>
      <c r="O12" s="12">
        <v>231</v>
      </c>
      <c r="P12" s="12">
        <v>213</v>
      </c>
      <c r="Q12" s="12">
        <v>7</v>
      </c>
      <c r="R12" s="118">
        <v>3.0303030303030304E-2</v>
      </c>
      <c r="S12" s="120">
        <v>1556.80863918</v>
      </c>
      <c r="T12" s="120">
        <v>1415.42358126</v>
      </c>
      <c r="U12" s="120">
        <v>24.932689249999999</v>
      </c>
      <c r="V12" s="30">
        <v>1.6015256225153342E-2</v>
      </c>
    </row>
    <row r="13" spans="2:22" ht="15" customHeight="1" x14ac:dyDescent="0.25">
      <c r="B13" s="56">
        <v>6057</v>
      </c>
      <c r="C13" s="121" t="s">
        <v>168</v>
      </c>
      <c r="D13" s="108">
        <v>0</v>
      </c>
      <c r="E13" s="108">
        <v>0</v>
      </c>
      <c r="F13" s="108">
        <v>0</v>
      </c>
      <c r="G13" s="123" t="s">
        <v>180</v>
      </c>
      <c r="H13" s="124">
        <v>0</v>
      </c>
      <c r="I13" s="108">
        <v>0</v>
      </c>
      <c r="J13" s="108">
        <v>0</v>
      </c>
      <c r="K13" s="123" t="s">
        <v>180</v>
      </c>
      <c r="L13" s="122" t="str">
        <f t="shared" ca="1" si="0"/>
        <v xml:space="preserve">-   </v>
      </c>
      <c r="M13" s="122" t="str">
        <f t="shared" ca="1" si="0"/>
        <v xml:space="preserve">-   </v>
      </c>
      <c r="N13" s="122" t="str">
        <f t="shared" ca="1" si="0"/>
        <v xml:space="preserve">-   </v>
      </c>
      <c r="O13" s="108">
        <v>0</v>
      </c>
      <c r="P13" s="108">
        <v>0</v>
      </c>
      <c r="Q13" s="108">
        <v>0</v>
      </c>
      <c r="R13" s="123" t="s">
        <v>180</v>
      </c>
      <c r="S13" s="125">
        <v>0</v>
      </c>
      <c r="T13" s="125">
        <v>0</v>
      </c>
      <c r="U13" s="125">
        <v>0</v>
      </c>
      <c r="V13" s="122" t="s">
        <v>180</v>
      </c>
    </row>
    <row r="14" spans="2:22" ht="15" customHeight="1" x14ac:dyDescent="0.25">
      <c r="B14" s="56">
        <v>5799</v>
      </c>
      <c r="C14" s="67" t="s">
        <v>5</v>
      </c>
      <c r="D14" s="61">
        <v>161315</v>
      </c>
      <c r="E14" s="61">
        <v>146152</v>
      </c>
      <c r="F14" s="61">
        <v>4098</v>
      </c>
      <c r="G14" s="71">
        <v>2.5403713231875524E-2</v>
      </c>
      <c r="H14" s="75">
        <v>24709</v>
      </c>
      <c r="I14" s="61">
        <v>22377</v>
      </c>
      <c r="J14" s="61">
        <v>802</v>
      </c>
      <c r="K14" s="71">
        <v>3.2457808895544137E-2</v>
      </c>
      <c r="L14" s="62">
        <f t="shared" ca="1" si="0"/>
        <v>0.15317236462821188</v>
      </c>
      <c r="M14" s="62">
        <f t="shared" ca="1" si="0"/>
        <v>0.15310772346598062</v>
      </c>
      <c r="N14" s="62">
        <f t="shared" ca="1" si="0"/>
        <v>0.19570522205954125</v>
      </c>
      <c r="O14" s="61">
        <v>5164</v>
      </c>
      <c r="P14" s="61">
        <v>4511</v>
      </c>
      <c r="Q14" s="61">
        <v>149</v>
      </c>
      <c r="R14" s="71">
        <v>2.8853601859024011E-2</v>
      </c>
      <c r="S14" s="63">
        <v>9508.5020740100499</v>
      </c>
      <c r="T14" s="63">
        <v>8799.4363591500496</v>
      </c>
      <c r="U14" s="63">
        <v>297.02274342999999</v>
      </c>
      <c r="V14" s="62">
        <v>3.1237595692581648E-2</v>
      </c>
    </row>
    <row r="15" spans="2:22" ht="15" customHeight="1" x14ac:dyDescent="0.25">
      <c r="B15" s="56">
        <v>5810</v>
      </c>
      <c r="C15" s="111" t="s">
        <v>56</v>
      </c>
      <c r="D15" s="112">
        <v>132440</v>
      </c>
      <c r="E15" s="112">
        <v>121519</v>
      </c>
      <c r="F15" s="112">
        <v>3549</v>
      </c>
      <c r="G15" s="114">
        <v>2.6797040169133191E-2</v>
      </c>
      <c r="H15" s="115">
        <v>20799</v>
      </c>
      <c r="I15" s="112">
        <v>19050</v>
      </c>
      <c r="J15" s="112">
        <v>694</v>
      </c>
      <c r="K15" s="114">
        <v>3.3366988797538341E-2</v>
      </c>
      <c r="L15" s="113">
        <f t="shared" ca="1" si="0"/>
        <v>0.15704469948655994</v>
      </c>
      <c r="M15" s="113">
        <f t="shared" ca="1" si="0"/>
        <v>0.15676560867024911</v>
      </c>
      <c r="N15" s="113">
        <f t="shared" ca="1" si="0"/>
        <v>0.19554804170188786</v>
      </c>
      <c r="O15" s="112">
        <v>2726</v>
      </c>
      <c r="P15" s="112">
        <v>2540</v>
      </c>
      <c r="Q15" s="112">
        <v>87</v>
      </c>
      <c r="R15" s="114">
        <v>3.1914893617021274E-2</v>
      </c>
      <c r="S15" s="116">
        <v>8536.8649457900501</v>
      </c>
      <c r="T15" s="116">
        <v>8009.9685848500403</v>
      </c>
      <c r="U15" s="116">
        <v>270.21805091000004</v>
      </c>
      <c r="V15" s="113">
        <v>3.1653077871784528E-2</v>
      </c>
    </row>
    <row r="16" spans="2:22" ht="15" customHeight="1" x14ac:dyDescent="0.25">
      <c r="B16" s="56">
        <v>5846</v>
      </c>
      <c r="C16" s="126" t="s">
        <v>129</v>
      </c>
      <c r="D16" s="127">
        <v>82844</v>
      </c>
      <c r="E16" s="127">
        <v>75786</v>
      </c>
      <c r="F16" s="127">
        <v>2324</v>
      </c>
      <c r="G16" s="129">
        <v>2.8052725604751097E-2</v>
      </c>
      <c r="H16" s="130">
        <v>12308</v>
      </c>
      <c r="I16" s="127">
        <v>11276</v>
      </c>
      <c r="J16" s="127">
        <v>458</v>
      </c>
      <c r="K16" s="129">
        <v>3.7211569710757231E-2</v>
      </c>
      <c r="L16" s="128">
        <f t="shared" ca="1" si="0"/>
        <v>0.14856839360726184</v>
      </c>
      <c r="M16" s="128">
        <f t="shared" ca="1" si="0"/>
        <v>0.14878737497690867</v>
      </c>
      <c r="N16" s="128">
        <f t="shared" ca="1" si="0"/>
        <v>0.19707401032702238</v>
      </c>
      <c r="O16" s="127">
        <v>1569</v>
      </c>
      <c r="P16" s="127">
        <v>1462</v>
      </c>
      <c r="Q16" s="127">
        <v>63</v>
      </c>
      <c r="R16" s="129">
        <v>4.0152963671128104E-2</v>
      </c>
      <c r="S16" s="131">
        <v>5088.4098694000104</v>
      </c>
      <c r="T16" s="131">
        <v>4782.8930216600202</v>
      </c>
      <c r="U16" s="131">
        <v>170.07336232</v>
      </c>
      <c r="V16" s="128">
        <v>3.3423675899766671E-2</v>
      </c>
    </row>
    <row r="17" spans="2:22" ht="15" customHeight="1" x14ac:dyDescent="0.25">
      <c r="B17" s="56">
        <v>5847</v>
      </c>
      <c r="C17" s="126" t="s">
        <v>130</v>
      </c>
      <c r="D17" s="127">
        <v>10686</v>
      </c>
      <c r="E17" s="127">
        <v>9830</v>
      </c>
      <c r="F17" s="127">
        <v>210</v>
      </c>
      <c r="G17" s="129">
        <v>1.9651880965749578E-2</v>
      </c>
      <c r="H17" s="130">
        <v>1214</v>
      </c>
      <c r="I17" s="127">
        <v>1099</v>
      </c>
      <c r="J17" s="127">
        <v>46</v>
      </c>
      <c r="K17" s="129">
        <v>3.789126853377265E-2</v>
      </c>
      <c r="L17" s="128">
        <f t="shared" ca="1" si="0"/>
        <v>0.11360658805914281</v>
      </c>
      <c r="M17" s="128">
        <f t="shared" ca="1" si="0"/>
        <v>0.11180061037639878</v>
      </c>
      <c r="N17" s="128">
        <f t="shared" ca="1" si="0"/>
        <v>0.21904761904761905</v>
      </c>
      <c r="O17" s="127">
        <v>368</v>
      </c>
      <c r="P17" s="127">
        <v>336</v>
      </c>
      <c r="Q17" s="127">
        <v>8</v>
      </c>
      <c r="R17" s="129">
        <v>2.1739130434782608E-2</v>
      </c>
      <c r="S17" s="131">
        <v>494.52378368000001</v>
      </c>
      <c r="T17" s="131">
        <v>460.37760624999999</v>
      </c>
      <c r="U17" s="131">
        <v>22.109129500000002</v>
      </c>
      <c r="V17" s="128">
        <v>4.4707919476541361E-2</v>
      </c>
    </row>
    <row r="18" spans="2:22" ht="15" customHeight="1" x14ac:dyDescent="0.25">
      <c r="B18" s="56">
        <v>5848</v>
      </c>
      <c r="C18" s="126" t="s">
        <v>131</v>
      </c>
      <c r="D18" s="127">
        <v>5111</v>
      </c>
      <c r="E18" s="127">
        <v>4657</v>
      </c>
      <c r="F18" s="127">
        <v>118</v>
      </c>
      <c r="G18" s="129">
        <v>2.3087458423009195E-2</v>
      </c>
      <c r="H18" s="130">
        <v>1704</v>
      </c>
      <c r="I18" s="127">
        <v>1522</v>
      </c>
      <c r="J18" s="127">
        <v>35</v>
      </c>
      <c r="K18" s="129">
        <v>2.0539906103286387E-2</v>
      </c>
      <c r="L18" s="128">
        <f t="shared" ca="1" si="0"/>
        <v>0.33339855214243785</v>
      </c>
      <c r="M18" s="128">
        <f t="shared" ca="1" si="0"/>
        <v>0.32681984109942025</v>
      </c>
      <c r="N18" s="128">
        <f t="shared" ca="1" si="0"/>
        <v>0.29661016949152541</v>
      </c>
      <c r="O18" s="127">
        <v>114</v>
      </c>
      <c r="P18" s="127">
        <v>107</v>
      </c>
      <c r="Q18" s="127">
        <v>3</v>
      </c>
      <c r="R18" s="129">
        <v>2.6315789473684209E-2</v>
      </c>
      <c r="S18" s="131">
        <v>725.09567950999997</v>
      </c>
      <c r="T18" s="131">
        <v>671.41082458000005</v>
      </c>
      <c r="U18" s="131">
        <v>18.87193795</v>
      </c>
      <c r="V18" s="128">
        <v>2.602682443612565E-2</v>
      </c>
    </row>
    <row r="19" spans="2:22" ht="15" customHeight="1" x14ac:dyDescent="0.25">
      <c r="B19" s="56">
        <v>5849</v>
      </c>
      <c r="C19" s="126" t="s">
        <v>132</v>
      </c>
      <c r="D19" s="127">
        <v>4662</v>
      </c>
      <c r="E19" s="127">
        <v>4185</v>
      </c>
      <c r="F19" s="127">
        <v>93</v>
      </c>
      <c r="G19" s="129">
        <v>1.9948519948519948E-2</v>
      </c>
      <c r="H19" s="130">
        <v>677</v>
      </c>
      <c r="I19" s="127">
        <v>608</v>
      </c>
      <c r="J19" s="127">
        <v>20</v>
      </c>
      <c r="K19" s="129">
        <v>2.9542097488921712E-2</v>
      </c>
      <c r="L19" s="128">
        <f t="shared" ca="1" si="0"/>
        <v>0.14521664521664521</v>
      </c>
      <c r="M19" s="128">
        <f t="shared" ca="1" si="0"/>
        <v>0.14528076463560335</v>
      </c>
      <c r="N19" s="128">
        <f t="shared" ca="1" si="0"/>
        <v>0.21505376344086022</v>
      </c>
      <c r="O19" s="127">
        <v>114</v>
      </c>
      <c r="P19" s="127">
        <v>105</v>
      </c>
      <c r="Q19" s="127">
        <v>1</v>
      </c>
      <c r="R19" s="129">
        <v>8.771929824561403E-3</v>
      </c>
      <c r="S19" s="131">
        <v>322.49017163000002</v>
      </c>
      <c r="T19" s="131">
        <v>303.84558047000002</v>
      </c>
      <c r="U19" s="131">
        <v>9.9773805000000007</v>
      </c>
      <c r="V19" s="128">
        <v>3.0938556823515435E-2</v>
      </c>
    </row>
    <row r="20" spans="2:22" ht="15" customHeight="1" x14ac:dyDescent="0.25">
      <c r="B20" s="56">
        <v>5850</v>
      </c>
      <c r="C20" s="126" t="s">
        <v>133</v>
      </c>
      <c r="D20" s="127">
        <v>19095</v>
      </c>
      <c r="E20" s="127">
        <v>17848</v>
      </c>
      <c r="F20" s="127">
        <v>537</v>
      </c>
      <c r="G20" s="129">
        <v>2.8122545168892382E-2</v>
      </c>
      <c r="H20" s="130">
        <v>2959</v>
      </c>
      <c r="I20" s="127">
        <v>2773</v>
      </c>
      <c r="J20" s="127">
        <v>87</v>
      </c>
      <c r="K20" s="129">
        <v>2.9401824940858398E-2</v>
      </c>
      <c r="L20" s="128">
        <f t="shared" ca="1" si="0"/>
        <v>0.15496203194553548</v>
      </c>
      <c r="M20" s="128">
        <f t="shared" ca="1" si="0"/>
        <v>0.15536754818467055</v>
      </c>
      <c r="N20" s="128">
        <f t="shared" ca="1" si="0"/>
        <v>0.16201117318435754</v>
      </c>
      <c r="O20" s="127">
        <v>234</v>
      </c>
      <c r="P20" s="127">
        <v>220</v>
      </c>
      <c r="Q20" s="127">
        <v>6</v>
      </c>
      <c r="R20" s="129">
        <v>2.564102564102564E-2</v>
      </c>
      <c r="S20" s="131">
        <v>1312.6074106900001</v>
      </c>
      <c r="T20" s="131">
        <v>1224.7746515199999</v>
      </c>
      <c r="U20" s="131">
        <v>35.434746140000001</v>
      </c>
      <c r="V20" s="128">
        <v>2.6995692582120173E-2</v>
      </c>
    </row>
    <row r="21" spans="2:22" ht="15" customHeight="1" x14ac:dyDescent="0.25">
      <c r="B21" s="56">
        <v>5851</v>
      </c>
      <c r="C21" s="126" t="s">
        <v>134</v>
      </c>
      <c r="D21" s="127">
        <v>10042</v>
      </c>
      <c r="E21" s="127">
        <v>9213</v>
      </c>
      <c r="F21" s="127">
        <v>267</v>
      </c>
      <c r="G21" s="129">
        <v>2.6588329018123878E-2</v>
      </c>
      <c r="H21" s="130">
        <v>1937</v>
      </c>
      <c r="I21" s="127">
        <v>1772</v>
      </c>
      <c r="J21" s="127">
        <v>48</v>
      </c>
      <c r="K21" s="129">
        <v>2.4780588538977799E-2</v>
      </c>
      <c r="L21" s="128">
        <f t="shared" ca="1" si="0"/>
        <v>0.19288986257717586</v>
      </c>
      <c r="M21" s="128">
        <f t="shared" ca="1" si="0"/>
        <v>0.19233691522848148</v>
      </c>
      <c r="N21" s="128">
        <f t="shared" ca="1" si="0"/>
        <v>0.1797752808988764</v>
      </c>
      <c r="O21" s="127">
        <v>327</v>
      </c>
      <c r="P21" s="127">
        <v>310</v>
      </c>
      <c r="Q21" s="127">
        <v>6</v>
      </c>
      <c r="R21" s="129">
        <v>1.834862385321101E-2</v>
      </c>
      <c r="S21" s="131">
        <v>593.73803088</v>
      </c>
      <c r="T21" s="131">
        <v>566.66690037000001</v>
      </c>
      <c r="U21" s="131">
        <v>13.7514945</v>
      </c>
      <c r="V21" s="128">
        <v>2.3160878678460981E-2</v>
      </c>
    </row>
    <row r="22" spans="2:22" ht="15" customHeight="1" x14ac:dyDescent="0.25">
      <c r="B22" s="56">
        <v>5811</v>
      </c>
      <c r="C22" s="117" t="s">
        <v>55</v>
      </c>
      <c r="D22" s="12">
        <v>350</v>
      </c>
      <c r="E22" s="12">
        <v>319</v>
      </c>
      <c r="F22" s="12">
        <v>5</v>
      </c>
      <c r="G22" s="118">
        <v>1.4285714285714285E-2</v>
      </c>
      <c r="H22" s="119">
        <v>36</v>
      </c>
      <c r="I22" s="12">
        <v>35</v>
      </c>
      <c r="J22" s="12">
        <v>1</v>
      </c>
      <c r="K22" s="118">
        <v>2.7777777777777776E-2</v>
      </c>
      <c r="L22" s="30">
        <f t="shared" ca="1" si="0"/>
        <v>0.10285714285714286</v>
      </c>
      <c r="M22" s="30">
        <f t="shared" ca="1" si="0"/>
        <v>0.109717868338558</v>
      </c>
      <c r="N22" s="30">
        <f t="shared" ca="1" si="0"/>
        <v>0.2</v>
      </c>
      <c r="O22" s="12">
        <v>12</v>
      </c>
      <c r="P22" s="12">
        <v>12</v>
      </c>
      <c r="Q22" s="12">
        <v>1</v>
      </c>
      <c r="R22" s="118">
        <v>8.3333333333333329E-2</v>
      </c>
      <c r="S22" s="120">
        <v>9.6300325000000004</v>
      </c>
      <c r="T22" s="120">
        <v>9.5376574999999999</v>
      </c>
      <c r="U22" s="120">
        <v>0.3499525</v>
      </c>
      <c r="V22" s="30">
        <v>3.6339700826554841E-2</v>
      </c>
    </row>
    <row r="23" spans="2:22" ht="15" customHeight="1" x14ac:dyDescent="0.25">
      <c r="B23" s="56">
        <v>5812</v>
      </c>
      <c r="C23" s="117" t="s">
        <v>135</v>
      </c>
      <c r="D23" s="12">
        <v>28409</v>
      </c>
      <c r="E23" s="12">
        <v>24206</v>
      </c>
      <c r="F23" s="12">
        <v>542</v>
      </c>
      <c r="G23" s="118">
        <v>1.9078461051075364E-2</v>
      </c>
      <c r="H23" s="119">
        <v>3860</v>
      </c>
      <c r="I23" s="12">
        <v>3279</v>
      </c>
      <c r="J23" s="12">
        <v>107</v>
      </c>
      <c r="K23" s="118">
        <v>2.772020725388601E-2</v>
      </c>
      <c r="L23" s="30">
        <f t="shared" ca="1" si="0"/>
        <v>0.13587243479179134</v>
      </c>
      <c r="M23" s="30">
        <f t="shared" ca="1" si="0"/>
        <v>0.13546228207882344</v>
      </c>
      <c r="N23" s="30">
        <f t="shared" ca="1" si="0"/>
        <v>0.19741697416974169</v>
      </c>
      <c r="O23" s="12">
        <v>2424</v>
      </c>
      <c r="P23" s="12">
        <v>1957</v>
      </c>
      <c r="Q23" s="12">
        <v>61</v>
      </c>
      <c r="R23" s="118">
        <v>2.5165016501650164E-2</v>
      </c>
      <c r="S23" s="120">
        <v>959.96019322000006</v>
      </c>
      <c r="T23" s="120">
        <v>777.94206679999991</v>
      </c>
      <c r="U23" s="120">
        <v>26.454740019999999</v>
      </c>
      <c r="V23" s="30">
        <v>2.75581635643273E-2</v>
      </c>
    </row>
    <row r="24" spans="2:22" ht="15" customHeight="1" x14ac:dyDescent="0.25">
      <c r="B24" s="56">
        <v>6058</v>
      </c>
      <c r="C24" s="121" t="s">
        <v>184</v>
      </c>
      <c r="D24" s="108">
        <v>116</v>
      </c>
      <c r="E24" s="108">
        <v>108</v>
      </c>
      <c r="F24" s="108">
        <v>2</v>
      </c>
      <c r="G24" s="123">
        <v>1.7241379310344827E-2</v>
      </c>
      <c r="H24" s="124">
        <v>14</v>
      </c>
      <c r="I24" s="108">
        <v>13</v>
      </c>
      <c r="J24" s="108">
        <v>0</v>
      </c>
      <c r="K24" s="123">
        <v>0</v>
      </c>
      <c r="L24" s="122">
        <f t="shared" ca="1" si="0"/>
        <v>0.1206896551724138</v>
      </c>
      <c r="M24" s="122">
        <f t="shared" ca="1" si="0"/>
        <v>0.12037037037037036</v>
      </c>
      <c r="N24" s="122">
        <f t="shared" ca="1" si="0"/>
        <v>0</v>
      </c>
      <c r="O24" s="108">
        <v>2</v>
      </c>
      <c r="P24" s="108">
        <v>2</v>
      </c>
      <c r="Q24" s="108">
        <v>0</v>
      </c>
      <c r="R24" s="123">
        <v>0</v>
      </c>
      <c r="S24" s="125">
        <v>2.0469024999999998</v>
      </c>
      <c r="T24" s="125">
        <v>1.9880500000000001</v>
      </c>
      <c r="U24" s="125">
        <v>0</v>
      </c>
      <c r="V24" s="122">
        <v>0</v>
      </c>
    </row>
    <row r="25" spans="2:22" ht="15" customHeight="1" x14ac:dyDescent="0.25">
      <c r="B25" s="56">
        <v>5800</v>
      </c>
      <c r="C25" s="67" t="s">
        <v>4</v>
      </c>
      <c r="D25" s="61">
        <v>233184</v>
      </c>
      <c r="E25" s="61">
        <v>208562</v>
      </c>
      <c r="F25" s="61">
        <v>6172</v>
      </c>
      <c r="G25" s="71">
        <v>2.6468368327157953E-2</v>
      </c>
      <c r="H25" s="75">
        <v>43456</v>
      </c>
      <c r="I25" s="61">
        <v>38848</v>
      </c>
      <c r="J25" s="61">
        <v>1298</v>
      </c>
      <c r="K25" s="71">
        <v>2.9869293078055966E-2</v>
      </c>
      <c r="L25" s="62">
        <f t="shared" ca="1" si="0"/>
        <v>0.18635926993275698</v>
      </c>
      <c r="M25" s="62">
        <f t="shared" ca="1" si="0"/>
        <v>0.18626595448835359</v>
      </c>
      <c r="N25" s="62">
        <f t="shared" ca="1" si="0"/>
        <v>0.21030460142579391</v>
      </c>
      <c r="O25" s="61">
        <v>5479</v>
      </c>
      <c r="P25" s="61">
        <v>5111</v>
      </c>
      <c r="Q25" s="61">
        <v>161</v>
      </c>
      <c r="R25" s="71">
        <v>2.9384924256251142E-2</v>
      </c>
      <c r="S25" s="63">
        <v>16897.157766049801</v>
      </c>
      <c r="T25" s="63">
        <v>15603.4281314498</v>
      </c>
      <c r="U25" s="63">
        <v>491.05175364999997</v>
      </c>
      <c r="V25" s="62">
        <v>2.9061204283517647E-2</v>
      </c>
    </row>
    <row r="26" spans="2:22" ht="15" customHeight="1" x14ac:dyDescent="0.25">
      <c r="B26" s="56">
        <v>5813</v>
      </c>
      <c r="C26" s="111" t="s">
        <v>53</v>
      </c>
      <c r="D26" s="112">
        <v>51044</v>
      </c>
      <c r="E26" s="112">
        <v>45180</v>
      </c>
      <c r="F26" s="112">
        <v>1137</v>
      </c>
      <c r="G26" s="114">
        <v>2.2274900086200141E-2</v>
      </c>
      <c r="H26" s="115">
        <v>7835</v>
      </c>
      <c r="I26" s="112">
        <v>6897</v>
      </c>
      <c r="J26" s="112">
        <v>174</v>
      </c>
      <c r="K26" s="114">
        <v>2.2208040842373964E-2</v>
      </c>
      <c r="L26" s="113">
        <f t="shared" ca="1" si="0"/>
        <v>0.15349502390094821</v>
      </c>
      <c r="M26" s="113">
        <f t="shared" ca="1" si="0"/>
        <v>0.15265604249667994</v>
      </c>
      <c r="N26" s="113">
        <f t="shared" ca="1" si="0"/>
        <v>0.15303430079155672</v>
      </c>
      <c r="O26" s="112">
        <v>914</v>
      </c>
      <c r="P26" s="112">
        <v>854</v>
      </c>
      <c r="Q26" s="112">
        <v>22</v>
      </c>
      <c r="R26" s="114">
        <v>2.4070021881838075E-2</v>
      </c>
      <c r="S26" s="116">
        <v>3872.3400480199998</v>
      </c>
      <c r="T26" s="116">
        <v>3550.3273312299998</v>
      </c>
      <c r="U26" s="116">
        <v>92.455884609999998</v>
      </c>
      <c r="V26" s="113">
        <v>2.3875972529136334E-2</v>
      </c>
    </row>
    <row r="27" spans="2:22" ht="15" customHeight="1" x14ac:dyDescent="0.25">
      <c r="B27" s="56">
        <v>5814</v>
      </c>
      <c r="C27" s="117" t="s">
        <v>52</v>
      </c>
      <c r="D27" s="12">
        <v>34936</v>
      </c>
      <c r="E27" s="12">
        <v>30429</v>
      </c>
      <c r="F27" s="12">
        <v>719</v>
      </c>
      <c r="G27" s="118">
        <v>2.0580490038928326E-2</v>
      </c>
      <c r="H27" s="119">
        <v>7871</v>
      </c>
      <c r="I27" s="12">
        <v>6811</v>
      </c>
      <c r="J27" s="12">
        <v>156</v>
      </c>
      <c r="K27" s="118">
        <v>1.9819590903315969E-2</v>
      </c>
      <c r="L27" s="30">
        <f t="shared" ca="1" si="0"/>
        <v>0.22529768719945042</v>
      </c>
      <c r="M27" s="30">
        <f t="shared" ca="1" si="0"/>
        <v>0.22383252818035426</v>
      </c>
      <c r="N27" s="30">
        <f t="shared" ca="1" si="0"/>
        <v>0.21696801112656466</v>
      </c>
      <c r="O27" s="12">
        <v>744</v>
      </c>
      <c r="P27" s="12">
        <v>668</v>
      </c>
      <c r="Q27" s="12">
        <v>15</v>
      </c>
      <c r="R27" s="118">
        <v>2.0161290322580645E-2</v>
      </c>
      <c r="S27" s="120">
        <v>2405.8399322499999</v>
      </c>
      <c r="T27" s="120">
        <v>2168.8106196799999</v>
      </c>
      <c r="U27" s="120">
        <v>45.334336950000001</v>
      </c>
      <c r="V27" s="30">
        <v>1.8843455186813792E-2</v>
      </c>
    </row>
    <row r="28" spans="2:22" ht="15" customHeight="1" x14ac:dyDescent="0.25">
      <c r="B28" s="56">
        <v>5815</v>
      </c>
      <c r="C28" s="117" t="s">
        <v>51</v>
      </c>
      <c r="D28" s="12">
        <v>44181</v>
      </c>
      <c r="E28" s="12">
        <v>40751</v>
      </c>
      <c r="F28" s="12">
        <v>1412</v>
      </c>
      <c r="G28" s="118">
        <v>3.1959439578099186E-2</v>
      </c>
      <c r="H28" s="119">
        <v>7946</v>
      </c>
      <c r="I28" s="12">
        <v>7236</v>
      </c>
      <c r="J28" s="12">
        <v>277</v>
      </c>
      <c r="K28" s="118">
        <v>3.4860307072741001E-2</v>
      </c>
      <c r="L28" s="30">
        <f t="shared" ca="1" si="0"/>
        <v>0.17985106720083294</v>
      </c>
      <c r="M28" s="30">
        <f t="shared" ca="1" si="0"/>
        <v>0.17756619469460871</v>
      </c>
      <c r="N28" s="30">
        <f t="shared" ca="1" si="0"/>
        <v>0.1961756373937677</v>
      </c>
      <c r="O28" s="12">
        <v>1097</v>
      </c>
      <c r="P28" s="12">
        <v>1010</v>
      </c>
      <c r="Q28" s="12">
        <v>37</v>
      </c>
      <c r="R28" s="118">
        <v>3.372835004557885E-2</v>
      </c>
      <c r="S28" s="120">
        <v>3286.8278904499998</v>
      </c>
      <c r="T28" s="120">
        <v>3010.1181506300099</v>
      </c>
      <c r="U28" s="120">
        <v>114.68116918000001</v>
      </c>
      <c r="V28" s="30">
        <v>3.4891139117204886E-2</v>
      </c>
    </row>
    <row r="29" spans="2:22" ht="15" customHeight="1" x14ac:dyDescent="0.25">
      <c r="B29" s="56">
        <v>5816</v>
      </c>
      <c r="C29" s="117" t="s">
        <v>50</v>
      </c>
      <c r="D29" s="12">
        <v>27756</v>
      </c>
      <c r="E29" s="12">
        <v>25872</v>
      </c>
      <c r="F29" s="12">
        <v>870</v>
      </c>
      <c r="G29" s="118">
        <v>3.1344574146130566E-2</v>
      </c>
      <c r="H29" s="119">
        <v>8776</v>
      </c>
      <c r="I29" s="12">
        <v>8251</v>
      </c>
      <c r="J29" s="12">
        <v>351</v>
      </c>
      <c r="K29" s="118">
        <v>3.9995442114858705E-2</v>
      </c>
      <c r="L29" s="30">
        <f t="shared" ca="1" si="0"/>
        <v>0.31618388816832399</v>
      </c>
      <c r="M29" s="30">
        <f t="shared" ca="1" si="0"/>
        <v>0.31891620284477429</v>
      </c>
      <c r="N29" s="30">
        <f t="shared" ca="1" si="0"/>
        <v>0.40344827586206894</v>
      </c>
      <c r="O29" s="12">
        <v>1486</v>
      </c>
      <c r="P29" s="12">
        <v>1425</v>
      </c>
      <c r="Q29" s="12">
        <v>54</v>
      </c>
      <c r="R29" s="118">
        <v>3.6339165545087482E-2</v>
      </c>
      <c r="S29" s="120">
        <v>3845.46938667001</v>
      </c>
      <c r="T29" s="120">
        <v>3688.6656460200202</v>
      </c>
      <c r="U29" s="120">
        <v>132.15108738000001</v>
      </c>
      <c r="V29" s="30">
        <v>3.4365398366735259E-2</v>
      </c>
    </row>
    <row r="30" spans="2:22" ht="15" customHeight="1" x14ac:dyDescent="0.25">
      <c r="B30" s="56">
        <v>5817</v>
      </c>
      <c r="C30" s="117" t="s">
        <v>49</v>
      </c>
      <c r="D30" s="12">
        <v>24330</v>
      </c>
      <c r="E30" s="12">
        <v>21039</v>
      </c>
      <c r="F30" s="12">
        <v>583</v>
      </c>
      <c r="G30" s="118">
        <v>2.3962186600904233E-2</v>
      </c>
      <c r="H30" s="119">
        <v>5579</v>
      </c>
      <c r="I30" s="12">
        <v>4826</v>
      </c>
      <c r="J30" s="12">
        <v>165</v>
      </c>
      <c r="K30" s="118">
        <v>2.9575192686861446E-2</v>
      </c>
      <c r="L30" s="30">
        <f t="shared" ca="1" si="0"/>
        <v>0.22930538429921907</v>
      </c>
      <c r="M30" s="30">
        <f t="shared" ca="1" si="0"/>
        <v>0.22938352583297686</v>
      </c>
      <c r="N30" s="30">
        <f t="shared" ca="1" si="0"/>
        <v>0.28301886792452829</v>
      </c>
      <c r="O30" s="12">
        <v>589</v>
      </c>
      <c r="P30" s="12">
        <v>547</v>
      </c>
      <c r="Q30" s="12">
        <v>13</v>
      </c>
      <c r="R30" s="118">
        <v>2.2071307300509338E-2</v>
      </c>
      <c r="S30" s="120">
        <v>1879.19675491</v>
      </c>
      <c r="T30" s="120">
        <v>1707.3972640499999</v>
      </c>
      <c r="U30" s="120">
        <v>49.413776729999995</v>
      </c>
      <c r="V30" s="30">
        <v>2.6295158610129973E-2</v>
      </c>
    </row>
    <row r="31" spans="2:22" ht="15" customHeight="1" x14ac:dyDescent="0.25">
      <c r="B31" s="56">
        <v>5818</v>
      </c>
      <c r="C31" s="117" t="s">
        <v>48</v>
      </c>
      <c r="D31" s="12">
        <v>27518</v>
      </c>
      <c r="E31" s="12">
        <v>24041</v>
      </c>
      <c r="F31" s="12">
        <v>777</v>
      </c>
      <c r="G31" s="118">
        <v>2.8236063667417689E-2</v>
      </c>
      <c r="H31" s="119">
        <v>2339</v>
      </c>
      <c r="I31" s="12">
        <v>1993</v>
      </c>
      <c r="J31" s="12">
        <v>86</v>
      </c>
      <c r="K31" s="118">
        <v>3.6767849508336899E-2</v>
      </c>
      <c r="L31" s="30">
        <f t="shared" ca="1" si="0"/>
        <v>8.499890980449161E-2</v>
      </c>
      <c r="M31" s="30">
        <f t="shared" ca="1" si="0"/>
        <v>8.2900045755168253E-2</v>
      </c>
      <c r="N31" s="30">
        <f t="shared" ca="1" si="0"/>
        <v>0.11068211068211069</v>
      </c>
      <c r="O31" s="12">
        <v>322</v>
      </c>
      <c r="P31" s="12">
        <v>310</v>
      </c>
      <c r="Q31" s="12">
        <v>9</v>
      </c>
      <c r="R31" s="118">
        <v>2.7950310559006212E-2</v>
      </c>
      <c r="S31" s="120">
        <v>597.27818864999995</v>
      </c>
      <c r="T31" s="120">
        <v>545.73851962000003</v>
      </c>
      <c r="U31" s="120">
        <v>24.826682920000003</v>
      </c>
      <c r="V31" s="30">
        <v>4.156636453796278E-2</v>
      </c>
    </row>
    <row r="32" spans="2:22" ht="15" customHeight="1" x14ac:dyDescent="0.25">
      <c r="B32" s="56">
        <v>5819</v>
      </c>
      <c r="C32" s="117" t="s">
        <v>47</v>
      </c>
      <c r="D32" s="12">
        <v>23417</v>
      </c>
      <c r="E32" s="12">
        <v>21248</v>
      </c>
      <c r="F32" s="12">
        <v>674</v>
      </c>
      <c r="G32" s="118">
        <v>2.8782508434043643E-2</v>
      </c>
      <c r="H32" s="119">
        <v>3108</v>
      </c>
      <c r="I32" s="12">
        <v>2832</v>
      </c>
      <c r="J32" s="12">
        <v>89</v>
      </c>
      <c r="K32" s="118">
        <v>2.8635778635778635E-2</v>
      </c>
      <c r="L32" s="30">
        <f t="shared" ca="1" si="0"/>
        <v>0.1327240893368066</v>
      </c>
      <c r="M32" s="30">
        <f t="shared" ca="1" si="0"/>
        <v>0.13328313253012047</v>
      </c>
      <c r="N32" s="30">
        <f t="shared" ca="1" si="0"/>
        <v>0.13204747774480713</v>
      </c>
      <c r="O32" s="12">
        <v>325</v>
      </c>
      <c r="P32" s="12">
        <v>295</v>
      </c>
      <c r="Q32" s="12">
        <v>11</v>
      </c>
      <c r="R32" s="118">
        <v>3.3846153846153845E-2</v>
      </c>
      <c r="S32" s="120">
        <v>1010.0655651000001</v>
      </c>
      <c r="T32" s="120">
        <v>932.23060022000004</v>
      </c>
      <c r="U32" s="120">
        <v>32.18881588</v>
      </c>
      <c r="V32" s="30">
        <v>3.1868045988493028E-2</v>
      </c>
    </row>
    <row r="33" spans="2:22" ht="15" customHeight="1" x14ac:dyDescent="0.25">
      <c r="B33" s="56">
        <v>6059</v>
      </c>
      <c r="C33" s="121" t="s">
        <v>185</v>
      </c>
      <c r="D33" s="108">
        <v>2</v>
      </c>
      <c r="E33" s="108">
        <v>2</v>
      </c>
      <c r="F33" s="108">
        <v>0</v>
      </c>
      <c r="G33" s="123">
        <v>0</v>
      </c>
      <c r="H33" s="124">
        <v>2</v>
      </c>
      <c r="I33" s="108">
        <v>2</v>
      </c>
      <c r="J33" s="108">
        <v>0</v>
      </c>
      <c r="K33" s="123">
        <v>0</v>
      </c>
      <c r="L33" s="122">
        <f t="shared" ca="1" si="0"/>
        <v>1</v>
      </c>
      <c r="M33" s="122">
        <f t="shared" ca="1" si="0"/>
        <v>1</v>
      </c>
      <c r="N33" s="122" t="str">
        <f t="shared" ca="1" si="0"/>
        <v xml:space="preserve">-   </v>
      </c>
      <c r="O33" s="108">
        <v>2</v>
      </c>
      <c r="P33" s="108">
        <v>2</v>
      </c>
      <c r="Q33" s="108">
        <v>0</v>
      </c>
      <c r="R33" s="123">
        <v>0</v>
      </c>
      <c r="S33" s="125">
        <v>0.14000000000000001</v>
      </c>
      <c r="T33" s="125">
        <v>0.14000000000000001</v>
      </c>
      <c r="U33" s="125">
        <v>0</v>
      </c>
      <c r="V33" s="122">
        <v>0</v>
      </c>
    </row>
    <row r="34" spans="2:22" ht="30.75" customHeight="1" x14ac:dyDescent="0.25">
      <c r="B34" s="56">
        <v>5801</v>
      </c>
      <c r="C34" s="77" t="s">
        <v>165</v>
      </c>
      <c r="D34" s="61">
        <v>8330</v>
      </c>
      <c r="E34" s="61">
        <v>7478</v>
      </c>
      <c r="F34" s="61">
        <v>251</v>
      </c>
      <c r="G34" s="71">
        <v>3.0132052821128453E-2</v>
      </c>
      <c r="H34" s="75">
        <v>1016</v>
      </c>
      <c r="I34" s="61">
        <v>949</v>
      </c>
      <c r="J34" s="61">
        <v>34</v>
      </c>
      <c r="K34" s="71">
        <v>3.3464566929133861E-2</v>
      </c>
      <c r="L34" s="62">
        <f t="shared" ca="1" si="0"/>
        <v>0.12196878751500601</v>
      </c>
      <c r="M34" s="62">
        <f t="shared" ca="1" si="0"/>
        <v>0.12690558972987429</v>
      </c>
      <c r="N34" s="62">
        <f t="shared" ca="1" si="0"/>
        <v>0.13545816733067728</v>
      </c>
      <c r="O34" s="61">
        <v>291</v>
      </c>
      <c r="P34" s="61">
        <v>266</v>
      </c>
      <c r="Q34" s="61">
        <v>1</v>
      </c>
      <c r="R34" s="71">
        <v>3.4364261168384879E-3</v>
      </c>
      <c r="S34" s="63">
        <v>698.71242358000006</v>
      </c>
      <c r="T34" s="63">
        <v>667.52342195000006</v>
      </c>
      <c r="U34" s="63">
        <v>9.8626162500000003</v>
      </c>
      <c r="V34" s="62">
        <v>1.4115415608995202E-2</v>
      </c>
    </row>
    <row r="35" spans="2:22" ht="15" customHeight="1" x14ac:dyDescent="0.25">
      <c r="B35" s="56">
        <v>5820</v>
      </c>
      <c r="C35" s="111" t="s">
        <v>46</v>
      </c>
      <c r="D35" s="112">
        <v>1905</v>
      </c>
      <c r="E35" s="112">
        <v>1748</v>
      </c>
      <c r="F35" s="112">
        <v>59</v>
      </c>
      <c r="G35" s="114">
        <v>3.0971128608923884E-2</v>
      </c>
      <c r="H35" s="115">
        <v>358</v>
      </c>
      <c r="I35" s="112">
        <v>349</v>
      </c>
      <c r="J35" s="112">
        <v>11</v>
      </c>
      <c r="K35" s="114">
        <v>3.0726256983240222E-2</v>
      </c>
      <c r="L35" s="113">
        <f t="shared" ca="1" si="0"/>
        <v>0.1879265091863517</v>
      </c>
      <c r="M35" s="113">
        <f t="shared" ca="1" si="0"/>
        <v>0.19965675057208238</v>
      </c>
      <c r="N35" s="113">
        <f t="shared" ca="1" si="0"/>
        <v>0.1864406779661017</v>
      </c>
      <c r="O35" s="112">
        <v>79</v>
      </c>
      <c r="P35" s="112">
        <v>77</v>
      </c>
      <c r="Q35" s="112">
        <v>0</v>
      </c>
      <c r="R35" s="114">
        <v>0</v>
      </c>
      <c r="S35" s="116">
        <v>342.73796175000001</v>
      </c>
      <c r="T35" s="116">
        <v>326.85703174999998</v>
      </c>
      <c r="U35" s="116">
        <v>5.779515</v>
      </c>
      <c r="V35" s="113">
        <v>1.6862780447459435E-2</v>
      </c>
    </row>
    <row r="36" spans="2:22" ht="15" customHeight="1" x14ac:dyDescent="0.25">
      <c r="B36" s="56">
        <v>5821</v>
      </c>
      <c r="C36" s="117" t="s">
        <v>45</v>
      </c>
      <c r="D36" s="12">
        <v>6040</v>
      </c>
      <c r="E36" s="12">
        <v>5383</v>
      </c>
      <c r="F36" s="12">
        <v>187</v>
      </c>
      <c r="G36" s="118">
        <v>3.0960264900662251E-2</v>
      </c>
      <c r="H36" s="119">
        <v>532</v>
      </c>
      <c r="I36" s="12">
        <v>483</v>
      </c>
      <c r="J36" s="12">
        <v>18</v>
      </c>
      <c r="K36" s="118">
        <v>3.3834586466165412E-2</v>
      </c>
      <c r="L36" s="30">
        <f t="shared" ca="1" si="0"/>
        <v>8.80794701986755E-2</v>
      </c>
      <c r="M36" s="30">
        <f t="shared" ca="1" si="0"/>
        <v>8.9726918075422629E-2</v>
      </c>
      <c r="N36" s="30">
        <f t="shared" ca="1" si="0"/>
        <v>9.6256684491978606E-2</v>
      </c>
      <c r="O36" s="12">
        <v>133</v>
      </c>
      <c r="P36" s="12">
        <v>113</v>
      </c>
      <c r="Q36" s="12">
        <v>0</v>
      </c>
      <c r="R36" s="118">
        <v>0</v>
      </c>
      <c r="S36" s="120">
        <v>125.38049195000001</v>
      </c>
      <c r="T36" s="120">
        <v>113.15929270000001</v>
      </c>
      <c r="U36" s="120">
        <v>3.1061675000000002</v>
      </c>
      <c r="V36" s="30">
        <v>2.4773929753272115E-2</v>
      </c>
    </row>
    <row r="37" spans="2:22" ht="15" customHeight="1" x14ac:dyDescent="0.25">
      <c r="B37" s="56">
        <v>5822</v>
      </c>
      <c r="C37" s="117" t="s">
        <v>44</v>
      </c>
      <c r="D37" s="12">
        <v>278</v>
      </c>
      <c r="E37" s="12">
        <v>248</v>
      </c>
      <c r="F37" s="12">
        <v>0</v>
      </c>
      <c r="G37" s="118">
        <v>0</v>
      </c>
      <c r="H37" s="119">
        <v>36</v>
      </c>
      <c r="I37" s="12">
        <v>35</v>
      </c>
      <c r="J37" s="12">
        <v>0</v>
      </c>
      <c r="K37" s="118">
        <v>0</v>
      </c>
      <c r="L37" s="30">
        <f t="shared" ca="1" si="0"/>
        <v>0.12949640287769784</v>
      </c>
      <c r="M37" s="30">
        <f t="shared" ca="1" si="0"/>
        <v>0.14112903225806453</v>
      </c>
      <c r="N37" s="30" t="str">
        <f t="shared" ca="1" si="0"/>
        <v xml:space="preserve">-   </v>
      </c>
      <c r="O37" s="12">
        <v>36</v>
      </c>
      <c r="P37" s="12">
        <v>35</v>
      </c>
      <c r="Q37" s="12">
        <v>0</v>
      </c>
      <c r="R37" s="118">
        <v>0</v>
      </c>
      <c r="S37" s="120">
        <v>88.916941629999997</v>
      </c>
      <c r="T37" s="120">
        <v>86.44144163</v>
      </c>
      <c r="U37" s="120">
        <v>0</v>
      </c>
      <c r="V37" s="30">
        <v>0</v>
      </c>
    </row>
    <row r="38" spans="2:22" ht="15" customHeight="1" x14ac:dyDescent="0.25">
      <c r="B38" s="56">
        <v>5823</v>
      </c>
      <c r="C38" s="117" t="s">
        <v>43</v>
      </c>
      <c r="D38" s="12">
        <v>0</v>
      </c>
      <c r="E38" s="12">
        <v>0</v>
      </c>
      <c r="F38" s="12">
        <v>0</v>
      </c>
      <c r="G38" s="118" t="s">
        <v>180</v>
      </c>
      <c r="H38" s="119">
        <v>0</v>
      </c>
      <c r="I38" s="12">
        <v>0</v>
      </c>
      <c r="J38" s="12">
        <v>0</v>
      </c>
      <c r="K38" s="118" t="s">
        <v>180</v>
      </c>
      <c r="L38" s="30" t="str">
        <f t="shared" ca="1" si="0"/>
        <v xml:space="preserve">-   </v>
      </c>
      <c r="M38" s="30" t="str">
        <f t="shared" ca="1" si="0"/>
        <v xml:space="preserve">-   </v>
      </c>
      <c r="N38" s="30" t="str">
        <f t="shared" ca="1" si="0"/>
        <v xml:space="preserve">-   </v>
      </c>
      <c r="O38" s="12">
        <v>0</v>
      </c>
      <c r="P38" s="12">
        <v>0</v>
      </c>
      <c r="Q38" s="12">
        <v>0</v>
      </c>
      <c r="R38" s="118" t="s">
        <v>180</v>
      </c>
      <c r="S38" s="120">
        <v>0</v>
      </c>
      <c r="T38" s="120">
        <v>0</v>
      </c>
      <c r="U38" s="120">
        <v>0</v>
      </c>
      <c r="V38" s="30" t="s">
        <v>180</v>
      </c>
    </row>
    <row r="39" spans="2:22" ht="15" customHeight="1" x14ac:dyDescent="0.25">
      <c r="B39" s="56">
        <v>5824</v>
      </c>
      <c r="C39" s="117" t="s">
        <v>42</v>
      </c>
      <c r="D39" s="12">
        <v>2</v>
      </c>
      <c r="E39" s="12">
        <v>2</v>
      </c>
      <c r="F39" s="12">
        <v>0</v>
      </c>
      <c r="G39" s="118">
        <v>0</v>
      </c>
      <c r="H39" s="119">
        <v>2</v>
      </c>
      <c r="I39" s="12">
        <v>2</v>
      </c>
      <c r="J39" s="12">
        <v>0</v>
      </c>
      <c r="K39" s="118">
        <v>0</v>
      </c>
      <c r="L39" s="30">
        <f t="shared" ca="1" si="0"/>
        <v>1</v>
      </c>
      <c r="M39" s="30">
        <f t="shared" ca="1" si="0"/>
        <v>1</v>
      </c>
      <c r="N39" s="30" t="str">
        <f t="shared" ca="1" si="0"/>
        <v xml:space="preserve">-   </v>
      </c>
      <c r="O39" s="12">
        <v>2</v>
      </c>
      <c r="P39" s="12">
        <v>2</v>
      </c>
      <c r="Q39" s="12">
        <v>0</v>
      </c>
      <c r="R39" s="118">
        <v>0</v>
      </c>
      <c r="S39" s="120">
        <v>130.53917100000001</v>
      </c>
      <c r="T39" s="120">
        <v>130.53917100000001</v>
      </c>
      <c r="U39" s="120">
        <v>0</v>
      </c>
      <c r="V39" s="30">
        <v>0</v>
      </c>
    </row>
    <row r="40" spans="2:22" ht="15" customHeight="1" x14ac:dyDescent="0.25">
      <c r="B40" s="56">
        <v>5825</v>
      </c>
      <c r="C40" s="117" t="s">
        <v>41</v>
      </c>
      <c r="D40" s="12">
        <v>20</v>
      </c>
      <c r="E40" s="12">
        <v>17</v>
      </c>
      <c r="F40" s="12">
        <v>1</v>
      </c>
      <c r="G40" s="118">
        <v>0.05</v>
      </c>
      <c r="H40" s="119">
        <v>20</v>
      </c>
      <c r="I40" s="12">
        <v>17</v>
      </c>
      <c r="J40" s="12">
        <v>1</v>
      </c>
      <c r="K40" s="118">
        <v>0.05</v>
      </c>
      <c r="L40" s="30">
        <f t="shared" ca="1" si="0"/>
        <v>1</v>
      </c>
      <c r="M40" s="30">
        <f t="shared" ca="1" si="0"/>
        <v>1</v>
      </c>
      <c r="N40" s="30">
        <f t="shared" ca="1" si="0"/>
        <v>1</v>
      </c>
      <c r="O40" s="12">
        <v>4</v>
      </c>
      <c r="P40" s="12">
        <v>4</v>
      </c>
      <c r="Q40" s="12">
        <v>1</v>
      </c>
      <c r="R40" s="118">
        <v>0.25</v>
      </c>
      <c r="S40" s="120">
        <v>2.7495210000000001</v>
      </c>
      <c r="T40" s="120">
        <v>2.5429580000000001</v>
      </c>
      <c r="U40" s="120">
        <v>0.25</v>
      </c>
      <c r="V40" s="30">
        <v>9.0924928378433911E-2</v>
      </c>
    </row>
    <row r="41" spans="2:22" ht="15" customHeight="1" x14ac:dyDescent="0.25">
      <c r="B41" s="56">
        <v>6060</v>
      </c>
      <c r="C41" s="121" t="s">
        <v>169</v>
      </c>
      <c r="D41" s="108">
        <v>85</v>
      </c>
      <c r="E41" s="108">
        <v>80</v>
      </c>
      <c r="F41" s="108">
        <v>4</v>
      </c>
      <c r="G41" s="123">
        <v>4.7058823529411764E-2</v>
      </c>
      <c r="H41" s="124">
        <v>68</v>
      </c>
      <c r="I41" s="108">
        <v>63</v>
      </c>
      <c r="J41" s="108">
        <v>4</v>
      </c>
      <c r="K41" s="123">
        <v>5.8823529411764705E-2</v>
      </c>
      <c r="L41" s="122">
        <f t="shared" ca="1" si="0"/>
        <v>0.8</v>
      </c>
      <c r="M41" s="122">
        <f t="shared" ca="1" si="0"/>
        <v>0.78749999999999998</v>
      </c>
      <c r="N41" s="122">
        <f t="shared" ca="1" si="0"/>
        <v>1</v>
      </c>
      <c r="O41" s="108">
        <v>37</v>
      </c>
      <c r="P41" s="108">
        <v>35</v>
      </c>
      <c r="Q41" s="108">
        <v>0</v>
      </c>
      <c r="R41" s="123">
        <v>0</v>
      </c>
      <c r="S41" s="125">
        <v>8.38833625</v>
      </c>
      <c r="T41" s="125">
        <v>7.9835268700000004</v>
      </c>
      <c r="U41" s="125">
        <v>0.72693375000000005</v>
      </c>
      <c r="V41" s="122">
        <v>8.6660063251517844E-2</v>
      </c>
    </row>
    <row r="42" spans="2:22" ht="15" customHeight="1" x14ac:dyDescent="0.25">
      <c r="B42" s="56">
        <v>5802</v>
      </c>
      <c r="C42" s="67" t="s">
        <v>3</v>
      </c>
      <c r="D42" s="61">
        <v>11226</v>
      </c>
      <c r="E42" s="61">
        <v>9882</v>
      </c>
      <c r="F42" s="61">
        <v>424</v>
      </c>
      <c r="G42" s="71">
        <v>3.7769463744877961E-2</v>
      </c>
      <c r="H42" s="75">
        <v>1327</v>
      </c>
      <c r="I42" s="61">
        <v>1169</v>
      </c>
      <c r="J42" s="61">
        <v>78</v>
      </c>
      <c r="K42" s="71">
        <v>5.8779201205727202E-2</v>
      </c>
      <c r="L42" s="62">
        <f t="shared" ca="1" si="0"/>
        <v>0.11820773205059683</v>
      </c>
      <c r="M42" s="62">
        <f t="shared" ca="1" si="0"/>
        <v>0.11829589151993523</v>
      </c>
      <c r="N42" s="62">
        <f t="shared" ca="1" si="0"/>
        <v>0.18396226415094338</v>
      </c>
      <c r="O42" s="61">
        <v>136</v>
      </c>
      <c r="P42" s="61">
        <v>127</v>
      </c>
      <c r="Q42" s="61">
        <v>14</v>
      </c>
      <c r="R42" s="71">
        <v>0.10294117647058823</v>
      </c>
      <c r="S42" s="63">
        <v>275.72153049000002</v>
      </c>
      <c r="T42" s="63">
        <v>255.17968622000001</v>
      </c>
      <c r="U42" s="63">
        <v>19.174190969999998</v>
      </c>
      <c r="V42" s="62">
        <v>6.9541870509439288E-2</v>
      </c>
    </row>
    <row r="43" spans="2:22" ht="15" customHeight="1" x14ac:dyDescent="0.25">
      <c r="B43" s="56">
        <v>5826</v>
      </c>
      <c r="C43" s="111" t="s">
        <v>40</v>
      </c>
      <c r="D43" s="112">
        <v>2945</v>
      </c>
      <c r="E43" s="112">
        <v>2635</v>
      </c>
      <c r="F43" s="112">
        <v>96</v>
      </c>
      <c r="G43" s="114">
        <v>3.259762308998302E-2</v>
      </c>
      <c r="H43" s="115">
        <v>243</v>
      </c>
      <c r="I43" s="112">
        <v>206</v>
      </c>
      <c r="J43" s="112">
        <v>10</v>
      </c>
      <c r="K43" s="114">
        <v>4.1152263374485597E-2</v>
      </c>
      <c r="L43" s="113">
        <f t="shared" ca="1" si="0"/>
        <v>8.2512733446519521E-2</v>
      </c>
      <c r="M43" s="113">
        <f t="shared" ca="1" si="0"/>
        <v>7.8178368121442118E-2</v>
      </c>
      <c r="N43" s="113">
        <f t="shared" ca="1" si="0"/>
        <v>0.10416666666666667</v>
      </c>
      <c r="O43" s="112">
        <v>34</v>
      </c>
      <c r="P43" s="112">
        <v>32</v>
      </c>
      <c r="Q43" s="112">
        <v>2</v>
      </c>
      <c r="R43" s="114">
        <v>5.8823529411764705E-2</v>
      </c>
      <c r="S43" s="116">
        <v>37.715097</v>
      </c>
      <c r="T43" s="116">
        <v>34.195756500000002</v>
      </c>
      <c r="U43" s="116">
        <v>1.8360669999999999</v>
      </c>
      <c r="V43" s="113">
        <v>4.8682547468988348E-2</v>
      </c>
    </row>
    <row r="44" spans="2:22" ht="15" customHeight="1" x14ac:dyDescent="0.25">
      <c r="B44" s="56">
        <v>5827</v>
      </c>
      <c r="C44" s="117" t="s">
        <v>39</v>
      </c>
      <c r="D44" s="12">
        <v>1572</v>
      </c>
      <c r="E44" s="12">
        <v>1416</v>
      </c>
      <c r="F44" s="12">
        <v>45</v>
      </c>
      <c r="G44" s="118">
        <v>2.8625954198473282E-2</v>
      </c>
      <c r="H44" s="119">
        <v>207</v>
      </c>
      <c r="I44" s="12">
        <v>184</v>
      </c>
      <c r="J44" s="12">
        <v>14</v>
      </c>
      <c r="K44" s="118">
        <v>6.7632850241545889E-2</v>
      </c>
      <c r="L44" s="30">
        <f t="shared" ca="1" si="0"/>
        <v>0.1316793893129771</v>
      </c>
      <c r="M44" s="30">
        <f t="shared" ca="1" si="0"/>
        <v>0.12994350282485875</v>
      </c>
      <c r="N44" s="30">
        <f t="shared" ca="1" si="0"/>
        <v>0.31111111111111112</v>
      </c>
      <c r="O44" s="12">
        <v>22</v>
      </c>
      <c r="P44" s="12">
        <v>22</v>
      </c>
      <c r="Q44" s="12">
        <v>4</v>
      </c>
      <c r="R44" s="118">
        <v>0.18181818181818182</v>
      </c>
      <c r="S44" s="120">
        <v>48.544952109999997</v>
      </c>
      <c r="T44" s="120">
        <v>45.03468084</v>
      </c>
      <c r="U44" s="120">
        <v>4.37758995</v>
      </c>
      <c r="V44" s="30">
        <v>9.017600717950322E-2</v>
      </c>
    </row>
    <row r="45" spans="2:22" ht="15" customHeight="1" x14ac:dyDescent="0.25">
      <c r="B45" s="56">
        <v>5828</v>
      </c>
      <c r="C45" s="117" t="s">
        <v>38</v>
      </c>
      <c r="D45" s="12">
        <v>3158</v>
      </c>
      <c r="E45" s="12">
        <v>2726</v>
      </c>
      <c r="F45" s="12">
        <v>140</v>
      </c>
      <c r="G45" s="118">
        <v>4.4331855604813175E-2</v>
      </c>
      <c r="H45" s="119">
        <v>315</v>
      </c>
      <c r="I45" s="12">
        <v>272</v>
      </c>
      <c r="J45" s="12">
        <v>18</v>
      </c>
      <c r="K45" s="118">
        <v>5.7142857142857141E-2</v>
      </c>
      <c r="L45" s="30">
        <f t="shared" ca="1" si="0"/>
        <v>9.9746675110829644E-2</v>
      </c>
      <c r="M45" s="30">
        <f t="shared" ca="1" si="0"/>
        <v>9.9779897285399849E-2</v>
      </c>
      <c r="N45" s="30">
        <f t="shared" ca="1" si="0"/>
        <v>0.12857142857142856</v>
      </c>
      <c r="O45" s="12">
        <v>25</v>
      </c>
      <c r="P45" s="12">
        <v>22</v>
      </c>
      <c r="Q45" s="12">
        <v>2</v>
      </c>
      <c r="R45" s="118">
        <v>0.08</v>
      </c>
      <c r="S45" s="120">
        <v>69.643071250000006</v>
      </c>
      <c r="T45" s="120">
        <v>64.189486250000002</v>
      </c>
      <c r="U45" s="120">
        <v>3.5741262699999998</v>
      </c>
      <c r="V45" s="30">
        <v>5.1320629688628217E-2</v>
      </c>
    </row>
    <row r="46" spans="2:22" ht="15" customHeight="1" x14ac:dyDescent="0.25">
      <c r="B46" s="56">
        <v>5829</v>
      </c>
      <c r="C46" s="117" t="s">
        <v>37</v>
      </c>
      <c r="D46" s="12">
        <v>1426</v>
      </c>
      <c r="E46" s="12">
        <v>1246</v>
      </c>
      <c r="F46" s="12">
        <v>42</v>
      </c>
      <c r="G46" s="118">
        <v>2.9453015427769985E-2</v>
      </c>
      <c r="H46" s="119">
        <v>94</v>
      </c>
      <c r="I46" s="12">
        <v>82</v>
      </c>
      <c r="J46" s="12">
        <v>10</v>
      </c>
      <c r="K46" s="118">
        <v>0.10638297872340426</v>
      </c>
      <c r="L46" s="30">
        <f t="shared" ca="1" si="0"/>
        <v>6.5918653576437586E-2</v>
      </c>
      <c r="M46" s="30">
        <f t="shared" ca="1" si="0"/>
        <v>6.5810593900481537E-2</v>
      </c>
      <c r="N46" s="30">
        <f t="shared" ca="1" si="0"/>
        <v>0.23809523809523808</v>
      </c>
      <c r="O46" s="12">
        <v>8</v>
      </c>
      <c r="P46" s="12">
        <v>6</v>
      </c>
      <c r="Q46" s="12">
        <v>1</v>
      </c>
      <c r="R46" s="118">
        <v>0.125</v>
      </c>
      <c r="S46" s="120">
        <v>15.22908775</v>
      </c>
      <c r="T46" s="120">
        <v>13.586680250000001</v>
      </c>
      <c r="U46" s="120">
        <v>1.6526162499999999</v>
      </c>
      <c r="V46" s="30">
        <v>0.10851708763711077</v>
      </c>
    </row>
    <row r="47" spans="2:22" ht="15" customHeight="1" x14ac:dyDescent="0.25">
      <c r="B47" s="56">
        <v>5830</v>
      </c>
      <c r="C47" s="117" t="s">
        <v>36</v>
      </c>
      <c r="D47" s="12">
        <v>142</v>
      </c>
      <c r="E47" s="12">
        <v>131</v>
      </c>
      <c r="F47" s="12">
        <v>6</v>
      </c>
      <c r="G47" s="118">
        <v>4.2253521126760563E-2</v>
      </c>
      <c r="H47" s="119">
        <v>28</v>
      </c>
      <c r="I47" s="12">
        <v>24</v>
      </c>
      <c r="J47" s="12">
        <v>1</v>
      </c>
      <c r="K47" s="118">
        <v>3.5714285714285712E-2</v>
      </c>
      <c r="L47" s="30">
        <f t="shared" ca="1" si="0"/>
        <v>0.19718309859154928</v>
      </c>
      <c r="M47" s="30">
        <f t="shared" ca="1" si="0"/>
        <v>0.18320610687022901</v>
      </c>
      <c r="N47" s="30">
        <f t="shared" ca="1" si="0"/>
        <v>0.16666666666666666</v>
      </c>
      <c r="O47" s="12">
        <v>2</v>
      </c>
      <c r="P47" s="12">
        <v>2</v>
      </c>
      <c r="Q47" s="12">
        <v>0</v>
      </c>
      <c r="R47" s="118">
        <v>0</v>
      </c>
      <c r="S47" s="120">
        <v>3.9249000000000001</v>
      </c>
      <c r="T47" s="120">
        <v>3.09091</v>
      </c>
      <c r="U47" s="120">
        <v>0.13518749999999999</v>
      </c>
      <c r="V47" s="30">
        <v>3.4443552701979671E-2</v>
      </c>
    </row>
    <row r="48" spans="2:22" ht="15" customHeight="1" x14ac:dyDescent="0.25">
      <c r="B48" s="56">
        <v>5831</v>
      </c>
      <c r="C48" s="117" t="s">
        <v>35</v>
      </c>
      <c r="D48" s="12">
        <v>1854</v>
      </c>
      <c r="E48" s="12">
        <v>1614</v>
      </c>
      <c r="F48" s="12">
        <v>93</v>
      </c>
      <c r="G48" s="118">
        <v>5.0161812297734629E-2</v>
      </c>
      <c r="H48" s="119">
        <v>357</v>
      </c>
      <c r="I48" s="12">
        <v>325</v>
      </c>
      <c r="J48" s="12">
        <v>23</v>
      </c>
      <c r="K48" s="118">
        <v>6.4425770308123242E-2</v>
      </c>
      <c r="L48" s="30">
        <f t="shared" ca="1" si="0"/>
        <v>0.19255663430420711</v>
      </c>
      <c r="M48" s="30">
        <f t="shared" ca="1" si="0"/>
        <v>0.20136307311028501</v>
      </c>
      <c r="N48" s="30">
        <f t="shared" ca="1" si="0"/>
        <v>0.24731182795698925</v>
      </c>
      <c r="O48" s="12">
        <v>32</v>
      </c>
      <c r="P48" s="12">
        <v>31</v>
      </c>
      <c r="Q48" s="12">
        <v>5</v>
      </c>
      <c r="R48" s="118">
        <v>0.15625</v>
      </c>
      <c r="S48" s="120">
        <v>84.596221880000002</v>
      </c>
      <c r="T48" s="120">
        <v>79.844840629999993</v>
      </c>
      <c r="U48" s="120">
        <v>7.4549027499999996</v>
      </c>
      <c r="V48" s="30">
        <v>8.8123353316827829E-2</v>
      </c>
    </row>
    <row r="49" spans="1:22" ht="15" customHeight="1" x14ac:dyDescent="0.25">
      <c r="B49" s="56">
        <v>5832</v>
      </c>
      <c r="C49" s="117" t="s">
        <v>34</v>
      </c>
      <c r="D49" s="12">
        <v>18</v>
      </c>
      <c r="E49" s="12">
        <v>15</v>
      </c>
      <c r="F49" s="12">
        <v>1</v>
      </c>
      <c r="G49" s="118">
        <v>5.5555555555555552E-2</v>
      </c>
      <c r="H49" s="119">
        <v>11</v>
      </c>
      <c r="I49" s="12">
        <v>10</v>
      </c>
      <c r="J49" s="12">
        <v>1</v>
      </c>
      <c r="K49" s="118">
        <v>9.0909090909090912E-2</v>
      </c>
      <c r="L49" s="30">
        <f t="shared" ca="1" si="0"/>
        <v>0.61111111111111116</v>
      </c>
      <c r="M49" s="30">
        <f t="shared" ca="1" si="0"/>
        <v>0.66666666666666663</v>
      </c>
      <c r="N49" s="30">
        <f t="shared" ca="1" si="0"/>
        <v>1</v>
      </c>
      <c r="O49" s="12">
        <v>1</v>
      </c>
      <c r="P49" s="12">
        <v>1</v>
      </c>
      <c r="Q49" s="12">
        <v>0</v>
      </c>
      <c r="R49" s="118">
        <v>0</v>
      </c>
      <c r="S49" s="120">
        <v>1.9998312499999999</v>
      </c>
      <c r="T49" s="120">
        <v>1.82745625</v>
      </c>
      <c r="U49" s="120">
        <v>5.4516250000000002E-2</v>
      </c>
      <c r="V49" s="30">
        <v>2.7260425098367676E-2</v>
      </c>
    </row>
    <row r="50" spans="1:22" ht="15" customHeight="1" x14ac:dyDescent="0.25">
      <c r="B50" s="56">
        <v>5833</v>
      </c>
      <c r="C50" s="117" t="s">
        <v>33</v>
      </c>
      <c r="D50" s="12">
        <v>42</v>
      </c>
      <c r="E50" s="12">
        <v>38</v>
      </c>
      <c r="F50" s="12">
        <v>0</v>
      </c>
      <c r="G50" s="118">
        <v>0</v>
      </c>
      <c r="H50" s="119">
        <v>23</v>
      </c>
      <c r="I50" s="12">
        <v>22</v>
      </c>
      <c r="J50" s="12">
        <v>0</v>
      </c>
      <c r="K50" s="118">
        <v>0</v>
      </c>
      <c r="L50" s="30">
        <f t="shared" ca="1" si="0"/>
        <v>0.54761904761904767</v>
      </c>
      <c r="M50" s="30">
        <f t="shared" ca="1" si="0"/>
        <v>0.57894736842105265</v>
      </c>
      <c r="N50" s="30" t="str">
        <f t="shared" ca="1" si="0"/>
        <v xml:space="preserve">-   </v>
      </c>
      <c r="O50" s="12">
        <v>3</v>
      </c>
      <c r="P50" s="12">
        <v>3</v>
      </c>
      <c r="Q50" s="12">
        <v>0</v>
      </c>
      <c r="R50" s="118">
        <v>0</v>
      </c>
      <c r="S50" s="120">
        <v>3.5913362499999999</v>
      </c>
      <c r="T50" s="120">
        <v>3.4826199999999998</v>
      </c>
      <c r="U50" s="120">
        <v>0</v>
      </c>
      <c r="V50" s="30">
        <v>0</v>
      </c>
    </row>
    <row r="51" spans="1:22" ht="15" customHeight="1" x14ac:dyDescent="0.25">
      <c r="B51" s="56">
        <v>6061</v>
      </c>
      <c r="C51" s="121" t="s">
        <v>170</v>
      </c>
      <c r="D51" s="108">
        <v>69</v>
      </c>
      <c r="E51" s="108">
        <v>61</v>
      </c>
      <c r="F51" s="108">
        <v>1</v>
      </c>
      <c r="G51" s="123">
        <v>1.4492753623188406E-2</v>
      </c>
      <c r="H51" s="124">
        <v>49</v>
      </c>
      <c r="I51" s="108">
        <v>44</v>
      </c>
      <c r="J51" s="108">
        <v>1</v>
      </c>
      <c r="K51" s="123">
        <v>2.0408163265306121E-2</v>
      </c>
      <c r="L51" s="122">
        <f t="shared" ca="1" si="0"/>
        <v>0.71014492753623193</v>
      </c>
      <c r="M51" s="122">
        <f t="shared" ca="1" si="0"/>
        <v>0.72131147540983609</v>
      </c>
      <c r="N51" s="122">
        <f t="shared" ca="1" si="0"/>
        <v>1</v>
      </c>
      <c r="O51" s="108">
        <v>9</v>
      </c>
      <c r="P51" s="108">
        <v>8</v>
      </c>
      <c r="Q51" s="108">
        <v>0</v>
      </c>
      <c r="R51" s="123">
        <v>0</v>
      </c>
      <c r="S51" s="125">
        <v>10.477033</v>
      </c>
      <c r="T51" s="125">
        <v>9.9272554999999993</v>
      </c>
      <c r="U51" s="125">
        <v>8.9185E-2</v>
      </c>
      <c r="V51" s="122">
        <v>8.512429043604235E-3</v>
      </c>
    </row>
    <row r="52" spans="1:22" ht="15" customHeight="1" x14ac:dyDescent="0.25">
      <c r="B52" s="56">
        <v>5803</v>
      </c>
      <c r="C52" s="67" t="s">
        <v>171</v>
      </c>
      <c r="D52" s="61">
        <v>0</v>
      </c>
      <c r="E52" s="61">
        <v>0</v>
      </c>
      <c r="F52" s="61">
        <v>0</v>
      </c>
      <c r="G52" s="71" t="s">
        <v>180</v>
      </c>
      <c r="H52" s="75">
        <v>0</v>
      </c>
      <c r="I52" s="61">
        <v>0</v>
      </c>
      <c r="J52" s="61">
        <v>0</v>
      </c>
      <c r="K52" s="71" t="s">
        <v>180</v>
      </c>
      <c r="L52" s="62" t="str">
        <f t="shared" ca="1" si="0"/>
        <v xml:space="preserve">-   </v>
      </c>
      <c r="M52" s="62" t="str">
        <f t="shared" ca="1" si="0"/>
        <v xml:space="preserve">-   </v>
      </c>
      <c r="N52" s="62" t="str">
        <f t="shared" ca="1" si="0"/>
        <v xml:space="preserve">-   </v>
      </c>
      <c r="O52" s="61">
        <v>0</v>
      </c>
      <c r="P52" s="61">
        <v>0</v>
      </c>
      <c r="Q52" s="61">
        <v>0</v>
      </c>
      <c r="R52" s="71" t="s">
        <v>180</v>
      </c>
      <c r="S52" s="63">
        <v>0</v>
      </c>
      <c r="T52" s="63">
        <v>0</v>
      </c>
      <c r="U52" s="63">
        <v>0</v>
      </c>
      <c r="V52" s="62" t="s">
        <v>180</v>
      </c>
    </row>
    <row r="53" spans="1:22" ht="15" customHeight="1" x14ac:dyDescent="0.25">
      <c r="B53" s="56">
        <v>5804</v>
      </c>
      <c r="C53" s="67" t="s">
        <v>172</v>
      </c>
      <c r="D53" s="61">
        <v>0</v>
      </c>
      <c r="E53" s="61">
        <v>0</v>
      </c>
      <c r="F53" s="61">
        <v>0</v>
      </c>
      <c r="G53" s="71" t="s">
        <v>180</v>
      </c>
      <c r="H53" s="75">
        <v>0</v>
      </c>
      <c r="I53" s="61">
        <v>0</v>
      </c>
      <c r="J53" s="61">
        <v>0</v>
      </c>
      <c r="K53" s="71" t="s">
        <v>180</v>
      </c>
      <c r="L53" s="62" t="str">
        <f t="shared" ca="1" si="0"/>
        <v xml:space="preserve">-   </v>
      </c>
      <c r="M53" s="62" t="str">
        <f t="shared" ca="1" si="0"/>
        <v xml:space="preserve">-   </v>
      </c>
      <c r="N53" s="62" t="str">
        <f t="shared" ca="1" si="0"/>
        <v xml:space="preserve">-   </v>
      </c>
      <c r="O53" s="61">
        <v>0</v>
      </c>
      <c r="P53" s="61">
        <v>0</v>
      </c>
      <c r="Q53" s="61">
        <v>0</v>
      </c>
      <c r="R53" s="71" t="s">
        <v>180</v>
      </c>
      <c r="S53" s="63">
        <v>0</v>
      </c>
      <c r="T53" s="63">
        <v>0</v>
      </c>
      <c r="U53" s="63">
        <v>0</v>
      </c>
      <c r="V53" s="62" t="s">
        <v>180</v>
      </c>
    </row>
    <row r="54" spans="1:22" ht="15" customHeight="1" x14ac:dyDescent="0.25">
      <c r="B54" s="56">
        <v>6055</v>
      </c>
      <c r="C54" s="67" t="s">
        <v>166</v>
      </c>
      <c r="D54" s="61">
        <v>12228</v>
      </c>
      <c r="E54" s="61">
        <v>11324</v>
      </c>
      <c r="F54" s="61">
        <v>325</v>
      </c>
      <c r="G54" s="71">
        <v>2.657834478246647E-2</v>
      </c>
      <c r="H54" s="75">
        <v>682</v>
      </c>
      <c r="I54" s="61">
        <v>627</v>
      </c>
      <c r="J54" s="61">
        <v>13</v>
      </c>
      <c r="K54" s="71">
        <v>1.906158357771261E-2</v>
      </c>
      <c r="L54" s="62">
        <f t="shared" ca="1" si="0"/>
        <v>5.5773634281975792E-2</v>
      </c>
      <c r="M54" s="62">
        <f t="shared" ca="1" si="0"/>
        <v>5.5369127516778527E-2</v>
      </c>
      <c r="N54" s="62">
        <f t="shared" ca="1" si="0"/>
        <v>0.04</v>
      </c>
      <c r="O54" s="61">
        <v>157</v>
      </c>
      <c r="P54" s="61">
        <v>137</v>
      </c>
      <c r="Q54" s="61">
        <v>2</v>
      </c>
      <c r="R54" s="71">
        <v>1.2738853503184714E-2</v>
      </c>
      <c r="S54" s="63">
        <v>338.17283237999999</v>
      </c>
      <c r="T54" s="63">
        <v>311.35692598000003</v>
      </c>
      <c r="U54" s="63">
        <v>5.7974140399999996</v>
      </c>
      <c r="V54" s="62">
        <v>1.7143346492971761E-2</v>
      </c>
    </row>
    <row r="55" spans="1:22" ht="15" hidden="1" customHeight="1" x14ac:dyDescent="0.25">
      <c r="B55" s="56">
        <v>6056</v>
      </c>
      <c r="C55" s="68" t="s">
        <v>173</v>
      </c>
      <c r="D55" s="61">
        <v>12228</v>
      </c>
      <c r="E55" s="61">
        <v>11324</v>
      </c>
      <c r="F55" s="61">
        <v>325</v>
      </c>
      <c r="G55" s="71">
        <v>2.657834478246647E-2</v>
      </c>
      <c r="H55" s="75">
        <v>682</v>
      </c>
      <c r="I55" s="61">
        <v>627</v>
      </c>
      <c r="J55" s="61">
        <v>13</v>
      </c>
      <c r="K55" s="71">
        <v>1.906158357771261E-2</v>
      </c>
      <c r="L55" s="62">
        <f t="shared" ca="1" si="0"/>
        <v>5.5773634281975792E-2</v>
      </c>
      <c r="M55" s="62">
        <f t="shared" ca="1" si="0"/>
        <v>5.5369127516778527E-2</v>
      </c>
      <c r="N55" s="62">
        <f t="shared" ca="1" si="0"/>
        <v>0.04</v>
      </c>
      <c r="O55" s="61">
        <v>157</v>
      </c>
      <c r="P55" s="61">
        <v>137</v>
      </c>
      <c r="Q55" s="61">
        <v>2</v>
      </c>
      <c r="R55" s="71">
        <v>1.2738853503184714E-2</v>
      </c>
      <c r="S55" s="63">
        <v>338.17283237999999</v>
      </c>
      <c r="T55" s="63">
        <v>311.35692598000003</v>
      </c>
      <c r="U55" s="63">
        <v>5.7974140399999996</v>
      </c>
      <c r="V55" s="62">
        <v>1.7143346492971761E-2</v>
      </c>
    </row>
    <row r="56" spans="1:22" ht="15" customHeight="1" x14ac:dyDescent="0.25">
      <c r="B56" s="56">
        <v>5797</v>
      </c>
      <c r="C56" s="69" t="s">
        <v>2</v>
      </c>
      <c r="D56" s="64">
        <v>2706</v>
      </c>
      <c r="E56" s="64">
        <v>2445</v>
      </c>
      <c r="F56" s="64">
        <v>20</v>
      </c>
      <c r="G56" s="72">
        <v>7.3909830007390983E-3</v>
      </c>
      <c r="H56" s="76">
        <v>1134</v>
      </c>
      <c r="I56" s="64">
        <v>1043</v>
      </c>
      <c r="J56" s="64">
        <v>10</v>
      </c>
      <c r="K56" s="72">
        <v>8.8183421516754845E-3</v>
      </c>
      <c r="L56" s="65">
        <f t="shared" ca="1" si="0"/>
        <v>0.41906873614190687</v>
      </c>
      <c r="M56" s="65">
        <f t="shared" ca="1" si="0"/>
        <v>0.42658486707566462</v>
      </c>
      <c r="N56" s="65">
        <f t="shared" ca="1" si="0"/>
        <v>0.5</v>
      </c>
      <c r="O56" s="64">
        <v>65</v>
      </c>
      <c r="P56" s="64">
        <v>63</v>
      </c>
      <c r="Q56" s="64">
        <v>1</v>
      </c>
      <c r="R56" s="72">
        <v>1.5384615384615385E-2</v>
      </c>
      <c r="S56" s="66">
        <v>728.13556394000011</v>
      </c>
      <c r="T56" s="66">
        <v>717.56836527999997</v>
      </c>
      <c r="U56" s="66">
        <v>1.4484932500000001</v>
      </c>
      <c r="V56" s="65">
        <v>1.9893180909363725E-3</v>
      </c>
    </row>
    <row r="57" spans="1:22" ht="15" hidden="1" customHeight="1" x14ac:dyDescent="0.25">
      <c r="B57" s="56">
        <v>5805</v>
      </c>
      <c r="C57" s="51" t="s">
        <v>167</v>
      </c>
      <c r="D57" s="43">
        <v>2706</v>
      </c>
      <c r="E57" s="43">
        <v>2445</v>
      </c>
      <c r="F57" s="43">
        <v>20</v>
      </c>
      <c r="G57" s="57">
        <v>7.3909830007390983E-3</v>
      </c>
      <c r="H57" s="43">
        <v>1134</v>
      </c>
      <c r="I57" s="43">
        <v>1043</v>
      </c>
      <c r="J57" s="43">
        <v>10</v>
      </c>
      <c r="K57" s="57">
        <v>8.8183421516754845E-3</v>
      </c>
      <c r="L57" s="57">
        <f t="shared" ca="1" si="0"/>
        <v>0.41906873614190687</v>
      </c>
      <c r="M57" s="57">
        <f t="shared" ca="1" si="0"/>
        <v>0.42658486707566462</v>
      </c>
      <c r="N57" s="57">
        <f t="shared" ca="1" si="0"/>
        <v>0.5</v>
      </c>
      <c r="O57" s="43">
        <v>65</v>
      </c>
      <c r="P57" s="43">
        <v>63</v>
      </c>
      <c r="Q57" s="43">
        <v>1</v>
      </c>
      <c r="R57" s="57">
        <v>1.5384615384615385E-2</v>
      </c>
      <c r="S57" s="58">
        <v>728.13556394000011</v>
      </c>
      <c r="T57" s="58">
        <v>717.56836527999997</v>
      </c>
      <c r="U57" s="58">
        <v>1.4484932500000001</v>
      </c>
      <c r="V57" s="57">
        <v>1.9893180909363725E-3</v>
      </c>
    </row>
    <row r="58" spans="1:22" ht="15" hidden="1" customHeight="1" x14ac:dyDescent="0.25">
      <c r="B58" s="56">
        <v>5834</v>
      </c>
      <c r="C58" s="52" t="s">
        <v>2</v>
      </c>
      <c r="D58" s="43">
        <v>2706</v>
      </c>
      <c r="E58" s="43">
        <v>2445</v>
      </c>
      <c r="F58" s="43">
        <v>20</v>
      </c>
      <c r="G58" s="57">
        <v>7.3909830007390983E-3</v>
      </c>
      <c r="H58" s="43">
        <v>1134</v>
      </c>
      <c r="I58" s="43">
        <v>1043</v>
      </c>
      <c r="J58" s="43">
        <v>10</v>
      </c>
      <c r="K58" s="57">
        <v>8.8183421516754845E-3</v>
      </c>
      <c r="L58" s="57">
        <f t="shared" ca="1" si="0"/>
        <v>0.41906873614190687</v>
      </c>
      <c r="M58" s="57">
        <f t="shared" ca="1" si="0"/>
        <v>0.42658486707566462</v>
      </c>
      <c r="N58" s="57">
        <f t="shared" ca="1" si="0"/>
        <v>0.5</v>
      </c>
      <c r="O58" s="43">
        <v>65</v>
      </c>
      <c r="P58" s="43">
        <v>63</v>
      </c>
      <c r="Q58" s="43">
        <v>1</v>
      </c>
      <c r="R58" s="57">
        <v>1.5384615384615385E-2</v>
      </c>
      <c r="S58" s="58">
        <v>728.13556394000011</v>
      </c>
      <c r="T58" s="58">
        <v>717.56836527999997</v>
      </c>
      <c r="U58" s="58">
        <v>1.4484932500000001</v>
      </c>
      <c r="V58" s="57">
        <v>1.9893180909363725E-3</v>
      </c>
    </row>
    <row r="59" spans="1:22" ht="15" customHeight="1" x14ac:dyDescent="0.25">
      <c r="B59" s="56"/>
    </row>
    <row r="60" spans="1:22" ht="15" customHeight="1" x14ac:dyDescent="0.25">
      <c r="S60" s="171" t="s">
        <v>163</v>
      </c>
      <c r="T60" s="171"/>
      <c r="U60" s="171"/>
      <c r="V60" s="171"/>
    </row>
    <row r="61" spans="1:22" ht="15" customHeight="1" x14ac:dyDescent="0.25">
      <c r="S61" s="171" t="s">
        <v>164</v>
      </c>
      <c r="T61" s="171"/>
      <c r="U61" s="171"/>
      <c r="V61" s="171"/>
    </row>
    <row r="62" spans="1:22" ht="15" customHeight="1" x14ac:dyDescent="0.25"/>
    <row r="64" spans="1:22" ht="15" hidden="1" customHeight="1" x14ac:dyDescent="0.25">
      <c r="A64" s="33" t="b">
        <v>1</v>
      </c>
      <c r="B64" s="33" t="s">
        <v>16</v>
      </c>
      <c r="C64" s="33" t="s">
        <v>162</v>
      </c>
    </row>
  </sheetData>
  <mergeCells count="7">
    <mergeCell ref="S61:V61"/>
    <mergeCell ref="S60:V60"/>
    <mergeCell ref="L4:N4"/>
    <mergeCell ref="D4:G4"/>
    <mergeCell ref="H4:K4"/>
    <mergeCell ref="O4:R4"/>
    <mergeCell ref="S4:V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B1:J43"/>
  <sheetViews>
    <sheetView zoomScaleNormal="100" workbookViewId="0"/>
  </sheetViews>
  <sheetFormatPr baseColWidth="10" defaultRowHeight="15" x14ac:dyDescent="0.25"/>
  <cols>
    <col min="1" max="1" width="5.140625" style="33" customWidth="1"/>
    <col min="2" max="2" width="10.28515625" style="33" hidden="1" customWidth="1"/>
    <col min="3" max="3" width="20" style="33" customWidth="1"/>
    <col min="4" max="5" width="16" style="33" customWidth="1"/>
    <col min="6" max="6" width="17" style="33" customWidth="1"/>
    <col min="7" max="7" width="19.5703125" style="33" bestFit="1" customWidth="1"/>
    <col min="8" max="8" width="18.28515625" style="33" customWidth="1"/>
    <col min="9" max="9" width="16" style="33" customWidth="1"/>
    <col min="10" max="16" width="8.7109375" style="33" customWidth="1"/>
    <col min="17" max="16384" width="11.42578125" style="33"/>
  </cols>
  <sheetData>
    <row r="1" spans="2:10" ht="15" customHeight="1" x14ac:dyDescent="0.25"/>
    <row r="2" spans="2:10" ht="43.5" customHeight="1" x14ac:dyDescent="0.35">
      <c r="B2" s="78"/>
      <c r="C2" s="173" t="s">
        <v>136</v>
      </c>
      <c r="D2" s="173"/>
      <c r="E2" s="173"/>
      <c r="F2" s="173"/>
      <c r="G2" s="173"/>
      <c r="H2" s="173"/>
      <c r="I2" s="173"/>
      <c r="J2" s="79"/>
    </row>
    <row r="3" spans="2:10" ht="15" customHeight="1" x14ac:dyDescent="0.25">
      <c r="B3" s="43"/>
    </row>
    <row r="4" spans="2:10" ht="15" customHeight="1" x14ac:dyDescent="0.25">
      <c r="B4" s="43"/>
      <c r="C4" s="80" t="s">
        <v>32</v>
      </c>
      <c r="D4" s="80"/>
      <c r="E4" s="80"/>
      <c r="F4" s="80"/>
      <c r="G4" s="80"/>
      <c r="H4" s="80"/>
      <c r="I4" s="80"/>
    </row>
    <row r="5" spans="2:10" ht="15" hidden="1" customHeight="1" x14ac:dyDescent="0.25">
      <c r="B5" s="43"/>
      <c r="D5" s="43" t="s">
        <v>11</v>
      </c>
      <c r="E5" s="43">
        <v>1</v>
      </c>
      <c r="F5" s="43">
        <v>2</v>
      </c>
      <c r="G5" s="43">
        <v>5</v>
      </c>
      <c r="H5" s="43">
        <v>4</v>
      </c>
      <c r="I5" s="43">
        <v>3</v>
      </c>
    </row>
    <row r="6" spans="2:10" ht="17.25" customHeight="1" x14ac:dyDescent="0.25">
      <c r="B6" s="43"/>
      <c r="D6" s="104" t="s">
        <v>150</v>
      </c>
      <c r="E6" s="104" t="s">
        <v>151</v>
      </c>
      <c r="F6" s="104" t="s">
        <v>152</v>
      </c>
      <c r="G6" s="104" t="s">
        <v>153</v>
      </c>
      <c r="H6" s="104" t="s">
        <v>154</v>
      </c>
      <c r="I6" s="104" t="s">
        <v>155</v>
      </c>
    </row>
    <row r="7" spans="2:10" ht="15" customHeight="1" x14ac:dyDescent="0.25">
      <c r="B7" s="33">
        <v>5795</v>
      </c>
      <c r="C7" s="85" t="s">
        <v>97</v>
      </c>
      <c r="D7" s="41">
        <v>3085</v>
      </c>
      <c r="E7" s="41">
        <v>872</v>
      </c>
      <c r="F7" s="41">
        <v>1155</v>
      </c>
      <c r="G7" s="41">
        <v>707</v>
      </c>
      <c r="H7" s="41">
        <v>172</v>
      </c>
      <c r="I7" s="41">
        <v>179</v>
      </c>
    </row>
    <row r="8" spans="2:10" ht="5.25" customHeight="1" x14ac:dyDescent="0.25">
      <c r="C8" s="39"/>
      <c r="D8" s="32"/>
      <c r="E8" s="32"/>
      <c r="F8" s="32"/>
      <c r="G8" s="32"/>
      <c r="H8" s="32"/>
      <c r="I8" s="32"/>
    </row>
    <row r="9" spans="2:10" ht="15" customHeight="1" x14ac:dyDescent="0.25">
      <c r="B9" s="33">
        <v>5806</v>
      </c>
      <c r="C9" s="150" t="s">
        <v>60</v>
      </c>
      <c r="D9" s="11">
        <v>142</v>
      </c>
      <c r="E9" s="11">
        <v>105</v>
      </c>
      <c r="F9" s="11">
        <v>11</v>
      </c>
      <c r="G9" s="11">
        <v>25</v>
      </c>
      <c r="H9" s="11">
        <v>0</v>
      </c>
      <c r="I9" s="11">
        <v>1</v>
      </c>
    </row>
    <row r="10" spans="2:10" ht="15" customHeight="1" x14ac:dyDescent="0.25">
      <c r="B10" s="33">
        <v>5807</v>
      </c>
      <c r="C10" s="151" t="s">
        <v>59</v>
      </c>
      <c r="D10" s="12">
        <v>114</v>
      </c>
      <c r="E10" s="12">
        <v>71</v>
      </c>
      <c r="F10" s="12">
        <v>19</v>
      </c>
      <c r="G10" s="12">
        <v>17</v>
      </c>
      <c r="H10" s="12">
        <v>6</v>
      </c>
      <c r="I10" s="12">
        <v>1</v>
      </c>
    </row>
    <row r="11" spans="2:10" ht="15" customHeight="1" x14ac:dyDescent="0.25">
      <c r="B11" s="33">
        <v>5808</v>
      </c>
      <c r="C11" s="151" t="s">
        <v>58</v>
      </c>
      <c r="D11" s="12">
        <v>519</v>
      </c>
      <c r="E11" s="12">
        <v>266</v>
      </c>
      <c r="F11" s="12">
        <v>156</v>
      </c>
      <c r="G11" s="12">
        <v>80</v>
      </c>
      <c r="H11" s="12">
        <v>6</v>
      </c>
      <c r="I11" s="12">
        <v>11</v>
      </c>
    </row>
    <row r="12" spans="2:10" ht="15" customHeight="1" x14ac:dyDescent="0.25">
      <c r="B12" s="33">
        <v>5809</v>
      </c>
      <c r="C12" s="152" t="s">
        <v>57</v>
      </c>
      <c r="D12" s="13">
        <v>75</v>
      </c>
      <c r="E12" s="13">
        <v>30</v>
      </c>
      <c r="F12" s="13">
        <v>5</v>
      </c>
      <c r="G12" s="13">
        <v>29</v>
      </c>
      <c r="H12" s="13">
        <v>3</v>
      </c>
      <c r="I12" s="13">
        <v>8</v>
      </c>
    </row>
    <row r="13" spans="2:10" ht="5.25" customHeight="1" x14ac:dyDescent="0.25">
      <c r="C13" s="82" t="s">
        <v>7</v>
      </c>
      <c r="D13" s="43" t="s">
        <v>7</v>
      </c>
      <c r="E13" s="43" t="s">
        <v>7</v>
      </c>
      <c r="F13" s="43" t="s">
        <v>7</v>
      </c>
      <c r="G13" s="43" t="s">
        <v>7</v>
      </c>
      <c r="H13" s="43" t="s">
        <v>7</v>
      </c>
      <c r="I13" s="43" t="s">
        <v>7</v>
      </c>
    </row>
    <row r="14" spans="2:10" ht="15" customHeight="1" x14ac:dyDescent="0.25">
      <c r="B14" s="33">
        <v>5810</v>
      </c>
      <c r="C14" s="150" t="s">
        <v>56</v>
      </c>
      <c r="D14" s="11">
        <v>694</v>
      </c>
      <c r="E14" s="11">
        <v>122</v>
      </c>
      <c r="F14" s="11">
        <v>369</v>
      </c>
      <c r="G14" s="11">
        <v>169</v>
      </c>
      <c r="H14" s="11">
        <v>12</v>
      </c>
      <c r="I14" s="11">
        <v>22</v>
      </c>
    </row>
    <row r="15" spans="2:10" ht="15" customHeight="1" x14ac:dyDescent="0.25">
      <c r="B15" s="33">
        <v>5846</v>
      </c>
      <c r="C15" s="153" t="s">
        <v>129</v>
      </c>
      <c r="D15" s="127">
        <v>458</v>
      </c>
      <c r="E15" s="127">
        <v>77</v>
      </c>
      <c r="F15" s="127">
        <v>247</v>
      </c>
      <c r="G15" s="127">
        <v>114</v>
      </c>
      <c r="H15" s="127">
        <v>6</v>
      </c>
      <c r="I15" s="127">
        <v>14</v>
      </c>
    </row>
    <row r="16" spans="2:10" ht="15" customHeight="1" x14ac:dyDescent="0.25">
      <c r="B16" s="33">
        <v>5847</v>
      </c>
      <c r="C16" s="153" t="s">
        <v>130</v>
      </c>
      <c r="D16" s="127">
        <v>46</v>
      </c>
      <c r="E16" s="127">
        <v>11</v>
      </c>
      <c r="F16" s="127">
        <v>19</v>
      </c>
      <c r="G16" s="127">
        <v>14</v>
      </c>
      <c r="H16" s="127">
        <v>2</v>
      </c>
      <c r="I16" s="127">
        <v>0</v>
      </c>
    </row>
    <row r="17" spans="2:9" ht="15" customHeight="1" x14ac:dyDescent="0.25">
      <c r="B17" s="33">
        <v>5848</v>
      </c>
      <c r="C17" s="153" t="s">
        <v>131</v>
      </c>
      <c r="D17" s="127">
        <v>35</v>
      </c>
      <c r="E17" s="127">
        <v>11</v>
      </c>
      <c r="F17" s="127">
        <v>12</v>
      </c>
      <c r="G17" s="127">
        <v>7</v>
      </c>
      <c r="H17" s="127">
        <v>2</v>
      </c>
      <c r="I17" s="127">
        <v>3</v>
      </c>
    </row>
    <row r="18" spans="2:9" ht="15" customHeight="1" x14ac:dyDescent="0.25">
      <c r="B18" s="33">
        <v>5849</v>
      </c>
      <c r="C18" s="153" t="s">
        <v>132</v>
      </c>
      <c r="D18" s="127">
        <v>20</v>
      </c>
      <c r="E18" s="127">
        <v>7</v>
      </c>
      <c r="F18" s="127">
        <v>8</v>
      </c>
      <c r="G18" s="127">
        <v>5</v>
      </c>
      <c r="H18" s="127">
        <v>0</v>
      </c>
      <c r="I18" s="127">
        <v>0</v>
      </c>
    </row>
    <row r="19" spans="2:9" ht="15" customHeight="1" x14ac:dyDescent="0.25">
      <c r="B19" s="33">
        <v>5850</v>
      </c>
      <c r="C19" s="153" t="s">
        <v>133</v>
      </c>
      <c r="D19" s="127">
        <v>87</v>
      </c>
      <c r="E19" s="127">
        <v>7</v>
      </c>
      <c r="F19" s="127">
        <v>53</v>
      </c>
      <c r="G19" s="127">
        <v>23</v>
      </c>
      <c r="H19" s="127">
        <v>2</v>
      </c>
      <c r="I19" s="127">
        <v>2</v>
      </c>
    </row>
    <row r="20" spans="2:9" ht="15" customHeight="1" x14ac:dyDescent="0.25">
      <c r="B20" s="33">
        <v>5851</v>
      </c>
      <c r="C20" s="153" t="s">
        <v>134</v>
      </c>
      <c r="D20" s="127">
        <v>48</v>
      </c>
      <c r="E20" s="127">
        <v>9</v>
      </c>
      <c r="F20" s="127">
        <v>30</v>
      </c>
      <c r="G20" s="127">
        <v>6</v>
      </c>
      <c r="H20" s="127">
        <v>0</v>
      </c>
      <c r="I20" s="127">
        <v>3</v>
      </c>
    </row>
    <row r="21" spans="2:9" ht="15" customHeight="1" x14ac:dyDescent="0.25">
      <c r="B21" s="33">
        <v>5811</v>
      </c>
      <c r="C21" s="151" t="s">
        <v>55</v>
      </c>
      <c r="D21" s="12">
        <v>1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</row>
    <row r="22" spans="2:9" ht="15" customHeight="1" x14ac:dyDescent="0.25">
      <c r="B22" s="33">
        <v>5812</v>
      </c>
      <c r="C22" s="152" t="s">
        <v>135</v>
      </c>
      <c r="D22" s="13">
        <v>107</v>
      </c>
      <c r="E22" s="13">
        <v>0</v>
      </c>
      <c r="F22" s="13">
        <v>63</v>
      </c>
      <c r="G22" s="13">
        <v>4</v>
      </c>
      <c r="H22" s="13">
        <v>27</v>
      </c>
      <c r="I22" s="13">
        <v>13</v>
      </c>
    </row>
    <row r="23" spans="2:9" ht="15" hidden="1" customHeight="1" x14ac:dyDescent="0.25">
      <c r="B23" s="33">
        <v>6058</v>
      </c>
      <c r="C23" s="81" t="s">
        <v>184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2:9" ht="6.75" customHeight="1" x14ac:dyDescent="0.25">
      <c r="C24" s="82" t="s">
        <v>7</v>
      </c>
      <c r="D24" s="43" t="s">
        <v>7</v>
      </c>
      <c r="E24" s="43" t="s">
        <v>7</v>
      </c>
      <c r="F24" s="43" t="s">
        <v>7</v>
      </c>
      <c r="G24" s="43" t="s">
        <v>7</v>
      </c>
      <c r="H24" s="43" t="s">
        <v>7</v>
      </c>
      <c r="I24" s="43" t="s">
        <v>7</v>
      </c>
    </row>
    <row r="25" spans="2:9" ht="15" customHeight="1" x14ac:dyDescent="0.25">
      <c r="B25" s="33">
        <v>5813</v>
      </c>
      <c r="C25" s="150" t="s">
        <v>53</v>
      </c>
      <c r="D25" s="11">
        <v>174</v>
      </c>
      <c r="E25" s="11">
        <v>76</v>
      </c>
      <c r="F25" s="11">
        <v>32</v>
      </c>
      <c r="G25" s="11">
        <v>46</v>
      </c>
      <c r="H25" s="11">
        <v>12</v>
      </c>
      <c r="I25" s="11">
        <v>8</v>
      </c>
    </row>
    <row r="26" spans="2:9" ht="15" customHeight="1" x14ac:dyDescent="0.25">
      <c r="B26" s="33">
        <v>5814</v>
      </c>
      <c r="C26" s="151" t="s">
        <v>52</v>
      </c>
      <c r="D26" s="12">
        <v>156</v>
      </c>
      <c r="E26" s="12">
        <v>25</v>
      </c>
      <c r="F26" s="12">
        <v>52</v>
      </c>
      <c r="G26" s="12">
        <v>41</v>
      </c>
      <c r="H26" s="12">
        <v>14</v>
      </c>
      <c r="I26" s="12">
        <v>24</v>
      </c>
    </row>
    <row r="27" spans="2:9" ht="15" customHeight="1" x14ac:dyDescent="0.25">
      <c r="B27" s="33">
        <v>5815</v>
      </c>
      <c r="C27" s="151" t="s">
        <v>51</v>
      </c>
      <c r="D27" s="12">
        <v>277</v>
      </c>
      <c r="E27" s="12">
        <v>32</v>
      </c>
      <c r="F27" s="12">
        <v>111</v>
      </c>
      <c r="G27" s="12">
        <v>60</v>
      </c>
      <c r="H27" s="12">
        <v>33</v>
      </c>
      <c r="I27" s="12">
        <v>41</v>
      </c>
    </row>
    <row r="28" spans="2:9" ht="15" customHeight="1" x14ac:dyDescent="0.25">
      <c r="B28" s="33">
        <v>5816</v>
      </c>
      <c r="C28" s="151" t="s">
        <v>50</v>
      </c>
      <c r="D28" s="12">
        <v>351</v>
      </c>
      <c r="E28" s="12">
        <v>29</v>
      </c>
      <c r="F28" s="12">
        <v>213</v>
      </c>
      <c r="G28" s="12">
        <v>98</v>
      </c>
      <c r="H28" s="12">
        <v>6</v>
      </c>
      <c r="I28" s="12">
        <v>5</v>
      </c>
    </row>
    <row r="29" spans="2:9" ht="15" customHeight="1" x14ac:dyDescent="0.25">
      <c r="B29" s="33">
        <v>5817</v>
      </c>
      <c r="C29" s="151" t="s">
        <v>49</v>
      </c>
      <c r="D29" s="12">
        <v>165</v>
      </c>
      <c r="E29" s="12">
        <v>42</v>
      </c>
      <c r="F29" s="12">
        <v>57</v>
      </c>
      <c r="G29" s="12">
        <v>38</v>
      </c>
      <c r="H29" s="12">
        <v>8</v>
      </c>
      <c r="I29" s="12">
        <v>20</v>
      </c>
    </row>
    <row r="30" spans="2:9" ht="15" customHeight="1" x14ac:dyDescent="0.25">
      <c r="B30" s="33">
        <v>5818</v>
      </c>
      <c r="C30" s="151" t="s">
        <v>48</v>
      </c>
      <c r="D30" s="12">
        <v>86</v>
      </c>
      <c r="E30" s="12">
        <v>15</v>
      </c>
      <c r="F30" s="12">
        <v>14</v>
      </c>
      <c r="G30" s="12">
        <v>34</v>
      </c>
      <c r="H30" s="12">
        <v>22</v>
      </c>
      <c r="I30" s="12">
        <v>1</v>
      </c>
    </row>
    <row r="31" spans="2:9" ht="15" customHeight="1" x14ac:dyDescent="0.25">
      <c r="B31" s="33">
        <v>5819</v>
      </c>
      <c r="C31" s="152" t="s">
        <v>47</v>
      </c>
      <c r="D31" s="13">
        <v>89</v>
      </c>
      <c r="E31" s="13">
        <v>15</v>
      </c>
      <c r="F31" s="13">
        <v>27</v>
      </c>
      <c r="G31" s="13">
        <v>26</v>
      </c>
      <c r="H31" s="13">
        <v>11</v>
      </c>
      <c r="I31" s="13">
        <v>10</v>
      </c>
    </row>
    <row r="32" spans="2:9" ht="7.5" customHeight="1" x14ac:dyDescent="0.25">
      <c r="B32" s="43"/>
    </row>
    <row r="33" spans="2:10" ht="7.5" customHeight="1" x14ac:dyDescent="0.25">
      <c r="B33" s="43"/>
    </row>
    <row r="34" spans="2:10" ht="18" customHeight="1" x14ac:dyDescent="0.25">
      <c r="B34" s="7"/>
      <c r="C34" s="168" t="s">
        <v>163</v>
      </c>
      <c r="D34" s="168"/>
      <c r="E34" s="168"/>
      <c r="F34" s="168"/>
      <c r="G34" s="168"/>
      <c r="H34" s="168"/>
      <c r="I34" s="168"/>
      <c r="J34" s="83"/>
    </row>
    <row r="35" spans="2:10" x14ac:dyDescent="0.25">
      <c r="B35" s="7"/>
      <c r="C35" s="168" t="s">
        <v>164</v>
      </c>
      <c r="D35" s="168"/>
      <c r="E35" s="168"/>
      <c r="F35" s="168"/>
      <c r="G35" s="168"/>
      <c r="H35" s="168"/>
      <c r="I35" s="168"/>
      <c r="J35" s="83"/>
    </row>
    <row r="36" spans="2:10" ht="18" customHeight="1" x14ac:dyDescent="0.25">
      <c r="B36" s="7"/>
    </row>
    <row r="37" spans="2:10" ht="15" customHeight="1" x14ac:dyDescent="0.25"/>
    <row r="43" spans="2:10" x14ac:dyDescent="0.25">
      <c r="C43" s="84" t="s">
        <v>162</v>
      </c>
    </row>
  </sheetData>
  <mergeCells count="3">
    <mergeCell ref="C34:I34"/>
    <mergeCell ref="C35:I35"/>
    <mergeCell ref="C2: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B1:O65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42578125" style="33" customWidth="1"/>
    <col min="2" max="2" width="12.140625" style="33" hidden="1" customWidth="1"/>
    <col min="3" max="3" width="17.5703125" style="33" customWidth="1"/>
    <col min="4" max="4" width="7.42578125" style="33" hidden="1" customWidth="1"/>
    <col min="5" max="5" width="18.42578125" style="106" customWidth="1"/>
    <col min="6" max="6" width="18.7109375" style="106" customWidth="1"/>
    <col min="7" max="7" width="18.5703125" style="106" customWidth="1"/>
    <col min="8" max="8" width="27.7109375" style="33" hidden="1" customWidth="1"/>
    <col min="9" max="9" width="17.85546875" style="106" customWidth="1"/>
    <col min="10" max="10" width="22" style="106" customWidth="1"/>
    <col min="11" max="11" width="5.28515625" style="33" customWidth="1"/>
    <col min="12" max="16384" width="11.42578125" style="33"/>
  </cols>
  <sheetData>
    <row r="1" spans="2:15" x14ac:dyDescent="0.25">
      <c r="D1" s="33" t="b">
        <v>1</v>
      </c>
      <c r="H1" s="33" t="b">
        <v>1</v>
      </c>
    </row>
    <row r="2" spans="2:15" x14ac:dyDescent="0.25">
      <c r="B2" s="86"/>
      <c r="D2" s="33" t="b">
        <v>1</v>
      </c>
      <c r="H2" s="33" t="b">
        <v>1</v>
      </c>
    </row>
    <row r="3" spans="2:15" ht="23.25" x14ac:dyDescent="0.35">
      <c r="B3" s="86"/>
      <c r="C3" s="45" t="s">
        <v>25</v>
      </c>
      <c r="D3" s="45"/>
      <c r="E3" s="107"/>
      <c r="F3" s="107"/>
      <c r="G3" s="107"/>
      <c r="H3" s="54"/>
      <c r="I3" s="107"/>
      <c r="J3" s="107"/>
      <c r="N3" s="176"/>
      <c r="O3" s="176"/>
    </row>
    <row r="4" spans="2:15" x14ac:dyDescent="0.25">
      <c r="B4" s="86"/>
      <c r="C4" s="174"/>
      <c r="D4" s="174"/>
      <c r="E4" s="175"/>
      <c r="F4" s="175"/>
      <c r="G4" s="175"/>
      <c r="H4" s="174"/>
    </row>
    <row r="5" spans="2:15" x14ac:dyDescent="0.25">
      <c r="B5" s="86"/>
    </row>
    <row r="6" spans="2:15" ht="45" x14ac:dyDescent="0.25">
      <c r="B6" s="55" t="s">
        <v>128</v>
      </c>
      <c r="E6" s="37" t="s">
        <v>14</v>
      </c>
      <c r="F6" s="37" t="s">
        <v>12</v>
      </c>
      <c r="G6" s="37" t="s">
        <v>13</v>
      </c>
      <c r="H6" s="55" t="s">
        <v>24</v>
      </c>
      <c r="I6" s="37" t="s">
        <v>23</v>
      </c>
      <c r="J6" s="37" t="s">
        <v>18</v>
      </c>
    </row>
    <row r="7" spans="2:15" x14ac:dyDescent="0.25">
      <c r="B7" s="87">
        <v>-2</v>
      </c>
      <c r="C7" s="142" t="s">
        <v>94</v>
      </c>
      <c r="D7" s="142"/>
      <c r="E7" s="143">
        <v>3085</v>
      </c>
      <c r="F7" s="143">
        <v>641</v>
      </c>
      <c r="G7" s="144">
        <v>1266.11848777</v>
      </c>
      <c r="H7" s="145">
        <v>17513</v>
      </c>
      <c r="I7" s="146">
        <f ca="1">IFERROR(E7/H7,"-  ")</f>
        <v>0.17615485639239423</v>
      </c>
      <c r="J7" s="146">
        <v>2.8609318198679429E-2</v>
      </c>
      <c r="L7" s="7"/>
      <c r="M7" s="7"/>
    </row>
    <row r="8" spans="2:15" x14ac:dyDescent="0.25">
      <c r="B8" s="88">
        <v>-1</v>
      </c>
      <c r="C8" s="6" t="s">
        <v>93</v>
      </c>
      <c r="D8" s="6"/>
      <c r="E8" s="147">
        <v>33</v>
      </c>
      <c r="F8" s="147">
        <v>2</v>
      </c>
      <c r="G8" s="148">
        <v>12.55333976</v>
      </c>
      <c r="H8" s="6">
        <v>162</v>
      </c>
      <c r="I8" s="149">
        <f ca="1">IFERROR(E8/H8,"-  ")</f>
        <v>0.20370370370370369</v>
      </c>
      <c r="J8" s="149">
        <v>3.0275229357798167E-2</v>
      </c>
    </row>
    <row r="9" spans="2:15" x14ac:dyDescent="0.25">
      <c r="B9" s="89">
        <v>1</v>
      </c>
      <c r="C9" s="6" t="s">
        <v>92</v>
      </c>
      <c r="D9" s="6"/>
      <c r="E9" s="147">
        <v>11</v>
      </c>
      <c r="F9" s="147">
        <v>1</v>
      </c>
      <c r="G9" s="148">
        <v>5.5487123799999996</v>
      </c>
      <c r="H9" s="6">
        <v>57</v>
      </c>
      <c r="I9" s="149">
        <f ca="1">IFERROR(E9/H9,"-  ")</f>
        <v>0.19298245614035087</v>
      </c>
      <c r="J9" s="149">
        <v>3.5947712418300651E-2</v>
      </c>
    </row>
    <row r="10" spans="2:15" x14ac:dyDescent="0.25">
      <c r="B10" s="90">
        <v>24</v>
      </c>
      <c r="C10" s="6" t="s">
        <v>91</v>
      </c>
      <c r="D10" s="6"/>
      <c r="E10" s="147">
        <v>3</v>
      </c>
      <c r="F10" s="147">
        <v>0</v>
      </c>
      <c r="G10" s="148">
        <v>1.300125</v>
      </c>
      <c r="H10" s="6">
        <v>17</v>
      </c>
      <c r="I10" s="149">
        <f ca="1">IFERROR(E10/H10,"-  ")</f>
        <v>0.17647058823529413</v>
      </c>
      <c r="J10" s="149">
        <v>3.1578947368421054E-2</v>
      </c>
    </row>
    <row r="11" spans="2:15" x14ac:dyDescent="0.25">
      <c r="B11" s="89">
        <v>10</v>
      </c>
      <c r="C11" s="6" t="s">
        <v>90</v>
      </c>
      <c r="D11" s="6"/>
      <c r="E11" s="147">
        <v>19</v>
      </c>
      <c r="F11" s="147">
        <v>1</v>
      </c>
      <c r="G11" s="148">
        <v>5.7045023800000001</v>
      </c>
      <c r="H11" s="6">
        <v>81</v>
      </c>
      <c r="I11" s="149">
        <f ca="1">IFERROR(E11/H11,"-  ")</f>
        <v>0.23456790123456789</v>
      </c>
      <c r="J11" s="149">
        <v>3.1045751633986929E-2</v>
      </c>
    </row>
    <row r="12" spans="2:15" x14ac:dyDescent="0.25">
      <c r="B12" s="90">
        <v>44</v>
      </c>
      <c r="C12" s="6" t="s">
        <v>89</v>
      </c>
      <c r="D12" s="6"/>
      <c r="E12" s="147">
        <v>16</v>
      </c>
      <c r="F12" s="147">
        <v>0</v>
      </c>
      <c r="G12" s="148">
        <v>8.7862621300000008</v>
      </c>
      <c r="H12" s="6">
        <v>16</v>
      </c>
      <c r="I12" s="149">
        <f ca="1">IFERROR(E12/H12,"-  ")</f>
        <v>1</v>
      </c>
      <c r="J12" s="149">
        <v>4.1884816753926704E-2</v>
      </c>
    </row>
    <row r="13" spans="2:15" x14ac:dyDescent="0.25">
      <c r="B13" s="90">
        <v>45</v>
      </c>
      <c r="C13" s="6" t="s">
        <v>88</v>
      </c>
      <c r="D13" s="6"/>
      <c r="E13" s="147">
        <v>1</v>
      </c>
      <c r="F13" s="147">
        <v>0</v>
      </c>
      <c r="G13" s="148">
        <v>8.7499999999999994E-2</v>
      </c>
      <c r="H13" s="6">
        <v>2</v>
      </c>
      <c r="I13" s="149">
        <f ca="1">IFERROR(E13/H13,"-  ")</f>
        <v>0.5</v>
      </c>
      <c r="J13" s="149">
        <v>1.4925373134328358E-2</v>
      </c>
    </row>
    <row r="14" spans="2:15" x14ac:dyDescent="0.25">
      <c r="B14" s="90">
        <v>46</v>
      </c>
      <c r="C14" s="6" t="s">
        <v>87</v>
      </c>
      <c r="D14" s="6"/>
      <c r="E14" s="147">
        <v>1</v>
      </c>
      <c r="F14" s="147">
        <v>0</v>
      </c>
      <c r="G14" s="148">
        <v>0.15554999999999999</v>
      </c>
      <c r="H14" s="6">
        <v>1</v>
      </c>
      <c r="I14" s="149">
        <f ca="1">IFERROR(E14/H14,"-  ")</f>
        <v>1</v>
      </c>
      <c r="J14" s="149">
        <v>0.14285714285714285</v>
      </c>
    </row>
    <row r="15" spans="2:15" x14ac:dyDescent="0.25">
      <c r="B15" s="90">
        <v>47</v>
      </c>
      <c r="C15" s="6" t="s">
        <v>86</v>
      </c>
      <c r="D15" s="6"/>
      <c r="E15" s="147">
        <v>50</v>
      </c>
      <c r="F15" s="147">
        <v>14</v>
      </c>
      <c r="G15" s="148">
        <v>16.491762250000001</v>
      </c>
      <c r="H15" s="6">
        <v>142</v>
      </c>
      <c r="I15" s="149">
        <f ca="1">IFERROR(E15/H15,"-  ")</f>
        <v>0.352112676056338</v>
      </c>
      <c r="J15" s="149">
        <v>3.0693677102516883E-2</v>
      </c>
    </row>
    <row r="16" spans="2:15" x14ac:dyDescent="0.25">
      <c r="B16" s="88">
        <v>102</v>
      </c>
      <c r="C16" s="6" t="s">
        <v>187</v>
      </c>
      <c r="D16" s="6"/>
      <c r="E16" s="147">
        <v>31</v>
      </c>
      <c r="F16" s="147">
        <v>9</v>
      </c>
      <c r="G16" s="148">
        <v>10.132349749999999</v>
      </c>
      <c r="H16" s="6">
        <v>75</v>
      </c>
      <c r="I16" s="149">
        <f ca="1">IFERROR(E16/H16,"-  ")</f>
        <v>0.41333333333333333</v>
      </c>
      <c r="J16" s="149">
        <v>2.9217719132893498E-2</v>
      </c>
    </row>
    <row r="17" spans="2:10" x14ac:dyDescent="0.25">
      <c r="B17" s="88">
        <v>103</v>
      </c>
      <c r="C17" s="6" t="s">
        <v>188</v>
      </c>
      <c r="D17" s="6"/>
      <c r="E17" s="147">
        <v>19</v>
      </c>
      <c r="F17" s="147">
        <v>5</v>
      </c>
      <c r="G17" s="148">
        <v>6.3594125000000004</v>
      </c>
      <c r="H17" s="6">
        <v>67</v>
      </c>
      <c r="I17" s="149">
        <f ca="1">IFERROR(E17/H17,"-  ")</f>
        <v>0.28358208955223879</v>
      </c>
      <c r="J17" s="149">
        <v>3.4420289855072464E-2</v>
      </c>
    </row>
    <row r="18" spans="2:10" x14ac:dyDescent="0.25">
      <c r="B18" s="88">
        <v>104</v>
      </c>
      <c r="C18" s="6" t="s">
        <v>85</v>
      </c>
      <c r="D18" s="6"/>
      <c r="E18" s="147">
        <v>435</v>
      </c>
      <c r="F18" s="147">
        <v>66</v>
      </c>
      <c r="G18" s="148">
        <v>85.247434999999996</v>
      </c>
      <c r="H18" s="6">
        <v>1738</v>
      </c>
      <c r="I18" s="149">
        <f ca="1">IFERROR(E18/H18,"-  ")</f>
        <v>0.25028768699654774</v>
      </c>
      <c r="J18" s="149">
        <v>3.3833709263436262E-2</v>
      </c>
    </row>
    <row r="19" spans="2:10" x14ac:dyDescent="0.25">
      <c r="B19" s="88">
        <v>105</v>
      </c>
      <c r="C19" s="6" t="s">
        <v>84</v>
      </c>
      <c r="D19" s="6"/>
      <c r="E19" s="147">
        <v>190</v>
      </c>
      <c r="F19" s="147">
        <v>7</v>
      </c>
      <c r="G19" s="148">
        <v>59.327277530000003</v>
      </c>
      <c r="H19" s="6">
        <v>396</v>
      </c>
      <c r="I19" s="149">
        <f ca="1">IFERROR(E19/H19,"-  ")</f>
        <v>0.47979797979797978</v>
      </c>
      <c r="J19" s="149">
        <v>8.707607699358387E-2</v>
      </c>
    </row>
    <row r="20" spans="2:10" x14ac:dyDescent="0.25">
      <c r="B20" s="88">
        <v>106</v>
      </c>
      <c r="C20" s="6" t="s">
        <v>189</v>
      </c>
      <c r="D20" s="6"/>
      <c r="E20" s="147">
        <v>2</v>
      </c>
      <c r="F20" s="147">
        <v>0</v>
      </c>
      <c r="G20" s="148">
        <v>7.9676250000000004E-2</v>
      </c>
      <c r="H20" s="6">
        <v>2</v>
      </c>
      <c r="I20" s="149">
        <f ca="1">IFERROR(E20/H20,"-  ")</f>
        <v>1</v>
      </c>
      <c r="J20" s="149">
        <v>0.10526315789473684</v>
      </c>
    </row>
    <row r="21" spans="2:10" x14ac:dyDescent="0.25">
      <c r="B21" s="88">
        <v>107</v>
      </c>
      <c r="C21" s="6" t="s">
        <v>190</v>
      </c>
      <c r="D21" s="6"/>
      <c r="E21" s="147">
        <v>114</v>
      </c>
      <c r="F21" s="147">
        <v>5</v>
      </c>
      <c r="G21" s="148">
        <v>37.018688439999998</v>
      </c>
      <c r="H21" s="6">
        <v>166</v>
      </c>
      <c r="I21" s="149">
        <f ca="1">IFERROR(E21/H21,"-  ")</f>
        <v>0.68674698795180722</v>
      </c>
      <c r="J21" s="149">
        <v>0.10261026102610261</v>
      </c>
    </row>
    <row r="22" spans="2:10" x14ac:dyDescent="0.25">
      <c r="B22" s="88">
        <v>108</v>
      </c>
      <c r="C22" s="6" t="s">
        <v>191</v>
      </c>
      <c r="D22" s="6"/>
      <c r="E22" s="147">
        <v>74</v>
      </c>
      <c r="F22" s="147">
        <v>2</v>
      </c>
      <c r="G22" s="148">
        <v>22.22891284</v>
      </c>
      <c r="H22" s="6">
        <v>228</v>
      </c>
      <c r="I22" s="149">
        <f ca="1">IFERROR(E22/H22,"-  ")</f>
        <v>0.32456140350877194</v>
      </c>
      <c r="J22" s="149">
        <v>7.0342205323193921E-2</v>
      </c>
    </row>
    <row r="23" spans="2:10" x14ac:dyDescent="0.25">
      <c r="B23" s="88">
        <v>109</v>
      </c>
      <c r="C23" s="6" t="s">
        <v>83</v>
      </c>
      <c r="D23" s="6"/>
      <c r="E23" s="147">
        <v>60</v>
      </c>
      <c r="F23" s="147">
        <v>5</v>
      </c>
      <c r="G23" s="148">
        <v>20.58100675</v>
      </c>
      <c r="H23" s="6">
        <v>60</v>
      </c>
      <c r="I23" s="149">
        <f ca="1">IFERROR(E23/H23,"-  ")</f>
        <v>1</v>
      </c>
      <c r="J23" s="149">
        <v>3.9344262295081971E-2</v>
      </c>
    </row>
    <row r="24" spans="2:10" x14ac:dyDescent="0.25">
      <c r="B24" s="89">
        <v>11</v>
      </c>
      <c r="C24" s="6" t="s">
        <v>60</v>
      </c>
      <c r="D24" s="6"/>
      <c r="E24" s="147">
        <v>142</v>
      </c>
      <c r="F24" s="147">
        <v>133</v>
      </c>
      <c r="G24" s="148">
        <v>251.00879499999999</v>
      </c>
      <c r="H24" s="6">
        <v>895</v>
      </c>
      <c r="I24" s="149">
        <f ca="1">IFERROR(E24/H24,"-  ")</f>
        <v>0.15865921787709497</v>
      </c>
      <c r="J24" s="149">
        <v>2.6527181019988792E-2</v>
      </c>
    </row>
    <row r="25" spans="2:10" x14ac:dyDescent="0.25">
      <c r="B25" s="90">
        <v>48</v>
      </c>
      <c r="C25" s="6" t="s">
        <v>82</v>
      </c>
      <c r="D25" s="6"/>
      <c r="E25" s="147">
        <v>35</v>
      </c>
      <c r="F25" s="147">
        <v>33</v>
      </c>
      <c r="G25" s="148">
        <v>78.426902999999996</v>
      </c>
      <c r="H25" s="6">
        <v>242</v>
      </c>
      <c r="I25" s="149">
        <f ca="1">IFERROR(E25/H25,"-  ")</f>
        <v>0.14462809917355371</v>
      </c>
      <c r="J25" s="149">
        <v>2.8180354267310789E-2</v>
      </c>
    </row>
    <row r="26" spans="2:10" x14ac:dyDescent="0.25">
      <c r="B26" s="90">
        <v>49</v>
      </c>
      <c r="C26" s="6" t="s">
        <v>81</v>
      </c>
      <c r="D26" s="6"/>
      <c r="E26" s="147">
        <v>43</v>
      </c>
      <c r="F26" s="147">
        <v>40</v>
      </c>
      <c r="G26" s="148">
        <v>79.672085999999993</v>
      </c>
      <c r="H26" s="6">
        <v>246</v>
      </c>
      <c r="I26" s="149">
        <f ca="1">IFERROR(E26/H26,"-  ")</f>
        <v>0.17479674796747968</v>
      </c>
      <c r="J26" s="149">
        <v>2.5966183574879228E-2</v>
      </c>
    </row>
    <row r="27" spans="2:10" x14ac:dyDescent="0.25">
      <c r="B27" s="90">
        <v>50</v>
      </c>
      <c r="C27" s="6" t="s">
        <v>80</v>
      </c>
      <c r="D27" s="6"/>
      <c r="E27" s="147">
        <v>6</v>
      </c>
      <c r="F27" s="147">
        <v>6</v>
      </c>
      <c r="G27" s="148">
        <v>0.88597300000000001</v>
      </c>
      <c r="H27" s="6">
        <v>25</v>
      </c>
      <c r="I27" s="149">
        <f ca="1">IFERROR(E27/H27,"-  ")</f>
        <v>0.24</v>
      </c>
      <c r="J27" s="149">
        <v>1.0582010582010581E-2</v>
      </c>
    </row>
    <row r="28" spans="2:10" x14ac:dyDescent="0.25">
      <c r="B28" s="90">
        <v>51</v>
      </c>
      <c r="C28" s="6" t="s">
        <v>79</v>
      </c>
      <c r="D28" s="6"/>
      <c r="E28" s="147">
        <v>57</v>
      </c>
      <c r="F28" s="147">
        <v>54</v>
      </c>
      <c r="G28" s="148">
        <v>82.039811999999998</v>
      </c>
      <c r="H28" s="6">
        <v>370</v>
      </c>
      <c r="I28" s="149">
        <f ca="1">IFERROR(E28/H28,"-  ")</f>
        <v>0.15405405405405406</v>
      </c>
      <c r="J28" s="149">
        <v>3.1631520532741396E-2</v>
      </c>
    </row>
    <row r="29" spans="2:10" x14ac:dyDescent="0.25">
      <c r="B29" s="89">
        <v>110</v>
      </c>
      <c r="C29" s="6" t="s">
        <v>78</v>
      </c>
      <c r="D29" s="6"/>
      <c r="E29" s="6">
        <v>1</v>
      </c>
      <c r="F29" s="6">
        <v>0</v>
      </c>
      <c r="G29" s="148">
        <v>9.9840210000000003</v>
      </c>
      <c r="H29" s="149">
        <v>12</v>
      </c>
      <c r="I29" s="149">
        <f ca="1">IFERROR(E29/H29,"-  ")</f>
        <v>8.3333333333333329E-2</v>
      </c>
      <c r="J29" s="148">
        <v>1.2048192771084338E-2</v>
      </c>
    </row>
    <row r="30" spans="2:10" x14ac:dyDescent="0.25">
      <c r="B30" s="90">
        <v>111</v>
      </c>
      <c r="C30" s="6" t="s">
        <v>77</v>
      </c>
      <c r="D30" s="6"/>
      <c r="E30" s="147">
        <v>17</v>
      </c>
      <c r="F30" s="147">
        <v>3</v>
      </c>
      <c r="G30" s="148">
        <v>14.978328640000001</v>
      </c>
      <c r="H30" s="6">
        <v>72</v>
      </c>
      <c r="I30" s="149">
        <f ca="1">IFERROR(E30/H30,"-  ")</f>
        <v>0.2361111111111111</v>
      </c>
      <c r="J30" s="149">
        <v>2.0757020757020756E-2</v>
      </c>
    </row>
    <row r="31" spans="2:10" x14ac:dyDescent="0.25">
      <c r="B31" s="88">
        <v>112</v>
      </c>
      <c r="C31" s="6" t="s">
        <v>192</v>
      </c>
      <c r="D31" s="6"/>
      <c r="E31" s="147">
        <v>1</v>
      </c>
      <c r="F31" s="147">
        <v>0</v>
      </c>
      <c r="G31" s="148">
        <v>3.9E-2</v>
      </c>
      <c r="H31" s="6">
        <v>4</v>
      </c>
      <c r="I31" s="149">
        <f ca="1">IFERROR(E31/H31,"-  ")</f>
        <v>0.25</v>
      </c>
      <c r="J31" s="149">
        <v>1.5151515151515152E-2</v>
      </c>
    </row>
    <row r="32" spans="2:10" x14ac:dyDescent="0.25">
      <c r="B32" s="88">
        <v>113</v>
      </c>
      <c r="C32" s="6" t="s">
        <v>193</v>
      </c>
      <c r="D32" s="6"/>
      <c r="E32" s="147">
        <v>7</v>
      </c>
      <c r="F32" s="147">
        <v>1</v>
      </c>
      <c r="G32" s="148">
        <v>8.4839261400000012</v>
      </c>
      <c r="H32" s="6">
        <v>15</v>
      </c>
      <c r="I32" s="149">
        <f ca="1">IFERROR(E32/H32,"-  ")</f>
        <v>0.46666666666666667</v>
      </c>
      <c r="J32" s="149">
        <v>2.5362318840579712E-2</v>
      </c>
    </row>
    <row r="33" spans="2:10" x14ac:dyDescent="0.25">
      <c r="B33" s="88">
        <v>114</v>
      </c>
      <c r="C33" s="6" t="s">
        <v>194</v>
      </c>
      <c r="D33" s="6"/>
      <c r="E33" s="147">
        <v>9</v>
      </c>
      <c r="F33" s="147">
        <v>2</v>
      </c>
      <c r="G33" s="148">
        <v>6.4554024999999999</v>
      </c>
      <c r="H33" s="6">
        <v>53</v>
      </c>
      <c r="I33" s="149">
        <f ca="1">IFERROR(E33/H33,"-  ")</f>
        <v>0.16981132075471697</v>
      </c>
      <c r="J33" s="149">
        <v>1.8867924528301886E-2</v>
      </c>
    </row>
    <row r="34" spans="2:10" x14ac:dyDescent="0.25">
      <c r="B34" s="88">
        <v>115</v>
      </c>
      <c r="C34" s="6" t="s">
        <v>76</v>
      </c>
      <c r="D34" s="6"/>
      <c r="E34" s="147">
        <v>455</v>
      </c>
      <c r="F34" s="147">
        <v>33</v>
      </c>
      <c r="G34" s="148">
        <v>206.42406541</v>
      </c>
      <c r="H34" s="6">
        <v>2471</v>
      </c>
      <c r="I34" s="149">
        <f ca="1">IFERROR(E34/H34,"-  ")</f>
        <v>0.18413597733711048</v>
      </c>
      <c r="J34" s="149">
        <v>2.9369997418022206E-2</v>
      </c>
    </row>
    <row r="35" spans="2:10" x14ac:dyDescent="0.25">
      <c r="B35" s="89">
        <v>116</v>
      </c>
      <c r="C35" s="6" t="s">
        <v>75</v>
      </c>
      <c r="D35" s="6"/>
      <c r="E35" s="147">
        <v>35</v>
      </c>
      <c r="F35" s="147">
        <v>2</v>
      </c>
      <c r="G35" s="148">
        <v>28.033144829999998</v>
      </c>
      <c r="H35" s="6">
        <v>37</v>
      </c>
      <c r="I35" s="149">
        <f ca="1">IFERROR(E35/H35,"-  ")</f>
        <v>0.94594594594594594</v>
      </c>
      <c r="J35" s="149">
        <v>1.7793594306049824E-2</v>
      </c>
    </row>
    <row r="36" spans="2:10" x14ac:dyDescent="0.25">
      <c r="B36" s="90">
        <v>117</v>
      </c>
      <c r="C36" s="6" t="s">
        <v>195</v>
      </c>
      <c r="D36" s="6"/>
      <c r="E36" s="147">
        <v>35</v>
      </c>
      <c r="F36" s="147">
        <v>2</v>
      </c>
      <c r="G36" s="148">
        <v>28.033144829999998</v>
      </c>
      <c r="H36" s="6">
        <v>37</v>
      </c>
      <c r="I36" s="149">
        <f ca="1">IFERROR(E36/H36,"-  ")</f>
        <v>0.94594594594594594</v>
      </c>
      <c r="J36" s="149">
        <v>1.8518518518518517E-2</v>
      </c>
    </row>
    <row r="37" spans="2:10" x14ac:dyDescent="0.25">
      <c r="B37" s="88">
        <v>118</v>
      </c>
      <c r="C37" s="6" t="s">
        <v>58</v>
      </c>
      <c r="D37" s="6"/>
      <c r="E37" s="147">
        <v>508</v>
      </c>
      <c r="F37" s="147">
        <v>151</v>
      </c>
      <c r="G37" s="148">
        <v>111.58056209</v>
      </c>
      <c r="H37" s="6">
        <v>4095</v>
      </c>
      <c r="I37" s="149">
        <f ca="1">IFERROR(E37/H37,"-  ")</f>
        <v>0.12405372405372406</v>
      </c>
      <c r="J37" s="149">
        <v>2.2726255983536885E-2</v>
      </c>
    </row>
    <row r="38" spans="2:10" x14ac:dyDescent="0.25">
      <c r="B38" s="88">
        <v>119</v>
      </c>
      <c r="C38" s="6" t="s">
        <v>74</v>
      </c>
      <c r="D38" s="6"/>
      <c r="E38" s="147">
        <v>16</v>
      </c>
      <c r="F38" s="147">
        <v>7</v>
      </c>
      <c r="G38" s="148">
        <v>19.299980000000001</v>
      </c>
      <c r="H38" s="6">
        <v>66</v>
      </c>
      <c r="I38" s="149">
        <f ca="1">IFERROR(E38/H38,"-  ")</f>
        <v>0.24242424242424243</v>
      </c>
      <c r="J38" s="149">
        <v>1.8038331454340473E-2</v>
      </c>
    </row>
    <row r="39" spans="2:10" x14ac:dyDescent="0.25">
      <c r="B39" s="89">
        <v>12</v>
      </c>
      <c r="C39" s="6" t="s">
        <v>73</v>
      </c>
      <c r="D39" s="6"/>
      <c r="E39" s="147">
        <v>12</v>
      </c>
      <c r="F39" s="147">
        <v>3</v>
      </c>
      <c r="G39" s="148">
        <v>6.9170400000000001</v>
      </c>
      <c r="H39" s="6">
        <v>34</v>
      </c>
      <c r="I39" s="149">
        <f ca="1">IFERROR(E39/H39,"-  ")</f>
        <v>0.35294117647058826</v>
      </c>
      <c r="J39" s="149">
        <v>2.1466905187835419E-2</v>
      </c>
    </row>
    <row r="40" spans="2:10" x14ac:dyDescent="0.25">
      <c r="B40" s="90">
        <v>52</v>
      </c>
      <c r="C40" s="6" t="s">
        <v>72</v>
      </c>
      <c r="D40" s="6"/>
      <c r="E40" s="147">
        <v>4</v>
      </c>
      <c r="F40" s="147">
        <v>4</v>
      </c>
      <c r="G40" s="148">
        <v>12.38294</v>
      </c>
      <c r="H40" s="6">
        <v>32</v>
      </c>
      <c r="I40" s="149">
        <f ca="1">IFERROR(E40/H40,"-  ")</f>
        <v>0.125</v>
      </c>
      <c r="J40" s="149">
        <v>1.2195121951219513E-2</v>
      </c>
    </row>
    <row r="41" spans="2:10" x14ac:dyDescent="0.25">
      <c r="B41" s="90">
        <v>53</v>
      </c>
      <c r="C41" s="6" t="s">
        <v>71</v>
      </c>
      <c r="D41" s="6"/>
      <c r="E41" s="147">
        <v>130</v>
      </c>
      <c r="F41" s="147">
        <v>130</v>
      </c>
      <c r="G41" s="148">
        <v>22.00518916</v>
      </c>
      <c r="H41" s="6">
        <v>838</v>
      </c>
      <c r="I41" s="149">
        <f ca="1">IFERROR(E41/H41,"-  ")</f>
        <v>0.15513126491646778</v>
      </c>
      <c r="J41" s="149">
        <v>1.8447566340286648E-2</v>
      </c>
    </row>
    <row r="42" spans="2:10" x14ac:dyDescent="0.25">
      <c r="B42" s="90">
        <v>54</v>
      </c>
      <c r="C42" s="6" t="s">
        <v>70</v>
      </c>
      <c r="D42" s="6"/>
      <c r="E42" s="147">
        <v>122</v>
      </c>
      <c r="F42" s="147">
        <v>122</v>
      </c>
      <c r="G42" s="148">
        <v>21.300556839999999</v>
      </c>
      <c r="H42" s="6">
        <v>767</v>
      </c>
      <c r="I42" s="149">
        <f ca="1">IFERROR(E42/H42,"-  ")</f>
        <v>0.15906127770534551</v>
      </c>
      <c r="J42" s="149">
        <v>2.1284019539427775E-2</v>
      </c>
    </row>
    <row r="43" spans="2:10" x14ac:dyDescent="0.25">
      <c r="B43" s="90">
        <v>55</v>
      </c>
      <c r="C43" s="6" t="s">
        <v>69</v>
      </c>
      <c r="D43" s="6"/>
      <c r="E43" s="147">
        <v>8</v>
      </c>
      <c r="F43" s="147">
        <v>8</v>
      </c>
      <c r="G43" s="148">
        <v>0.70463231999999998</v>
      </c>
      <c r="H43" s="6">
        <v>71</v>
      </c>
      <c r="I43" s="149">
        <f ca="1">IFERROR(E43/H43,"-  ")</f>
        <v>0.11267605633802817</v>
      </c>
      <c r="J43" s="149">
        <v>6.0836501901140681E-3</v>
      </c>
    </row>
    <row r="44" spans="2:10" x14ac:dyDescent="0.25">
      <c r="B44" s="90">
        <v>56</v>
      </c>
      <c r="C44" s="6" t="s">
        <v>68</v>
      </c>
      <c r="D44" s="6"/>
      <c r="E44" s="147">
        <v>298</v>
      </c>
      <c r="F44" s="147">
        <v>10</v>
      </c>
      <c r="G44" s="148">
        <v>64.938792929999906</v>
      </c>
      <c r="H44" s="6">
        <v>2990</v>
      </c>
      <c r="I44" s="149">
        <f ca="1">IFERROR(E44/H44,"-  ")</f>
        <v>9.9665551839464878E-2</v>
      </c>
      <c r="J44" s="149">
        <v>2.8281294486096613E-2</v>
      </c>
    </row>
    <row r="45" spans="2:10" x14ac:dyDescent="0.25">
      <c r="B45" s="90">
        <v>57</v>
      </c>
      <c r="C45" s="6" t="s">
        <v>67</v>
      </c>
      <c r="D45" s="6"/>
      <c r="E45" s="147">
        <v>12</v>
      </c>
      <c r="F45" s="147">
        <v>1</v>
      </c>
      <c r="G45" s="148">
        <v>2.80299853</v>
      </c>
      <c r="H45" s="6">
        <v>127</v>
      </c>
      <c r="I45" s="149">
        <f ca="1">IFERROR(E45/H45,"-  ")</f>
        <v>9.4488188976377951E-2</v>
      </c>
      <c r="J45" s="149">
        <v>1.6150740242261104E-2</v>
      </c>
    </row>
    <row r="46" spans="2:10" x14ac:dyDescent="0.25">
      <c r="B46" s="90">
        <v>58</v>
      </c>
      <c r="C46" s="6" t="s">
        <v>66</v>
      </c>
      <c r="D46" s="6"/>
      <c r="E46" s="147">
        <v>28</v>
      </c>
      <c r="F46" s="147">
        <v>3</v>
      </c>
      <c r="G46" s="148">
        <v>5.0805549599999997</v>
      </c>
      <c r="H46" s="6">
        <v>104</v>
      </c>
      <c r="I46" s="149">
        <f ca="1">IFERROR(E46/H46,"-  ")</f>
        <v>0.26923076923076922</v>
      </c>
      <c r="J46" s="149">
        <v>3.3018867924528301E-2</v>
      </c>
    </row>
    <row r="47" spans="2:10" x14ac:dyDescent="0.25">
      <c r="B47" s="90">
        <v>59</v>
      </c>
      <c r="C47" s="6" t="s">
        <v>65</v>
      </c>
      <c r="D47" s="6"/>
      <c r="E47" s="147">
        <v>258</v>
      </c>
      <c r="F47" s="147">
        <v>6</v>
      </c>
      <c r="G47" s="148">
        <v>57.055239440000001</v>
      </c>
      <c r="H47" s="6">
        <v>2759</v>
      </c>
      <c r="I47" s="149">
        <f ca="1">IFERROR(E47/H47,"-  ")</f>
        <v>9.3512142080463934E-2</v>
      </c>
      <c r="J47" s="149">
        <v>2.8839704896042925E-2</v>
      </c>
    </row>
    <row r="48" spans="2:10" x14ac:dyDescent="0.25">
      <c r="B48" s="90">
        <v>60</v>
      </c>
      <c r="C48" s="6" t="s">
        <v>64</v>
      </c>
      <c r="D48" s="6"/>
      <c r="E48" s="147">
        <v>64</v>
      </c>
      <c r="F48" s="147">
        <v>4</v>
      </c>
      <c r="G48" s="148">
        <v>5.3365999999999998</v>
      </c>
      <c r="H48" s="6">
        <v>201</v>
      </c>
      <c r="I48" s="149">
        <f ca="1">IFERROR(E48/H48,"-  ")</f>
        <v>0.31840796019900497</v>
      </c>
      <c r="J48" s="149">
        <v>1.6486347243688821E-2</v>
      </c>
    </row>
    <row r="49" spans="2:12" x14ac:dyDescent="0.25">
      <c r="B49" s="90">
        <v>61</v>
      </c>
      <c r="C49" s="6" t="s">
        <v>63</v>
      </c>
      <c r="D49" s="6"/>
      <c r="E49" s="147">
        <v>859</v>
      </c>
      <c r="F49" s="147">
        <v>93</v>
      </c>
      <c r="G49" s="148">
        <v>365.57065295999996</v>
      </c>
      <c r="H49" s="6">
        <v>6090</v>
      </c>
      <c r="I49" s="149">
        <f ca="1">IFERROR(E49/H49,"-  ")</f>
        <v>0.14105090311986865</v>
      </c>
      <c r="J49" s="149">
        <v>2.6153143553052215E-2</v>
      </c>
    </row>
    <row r="50" spans="2:12" x14ac:dyDescent="0.25">
      <c r="B50" s="90">
        <v>62</v>
      </c>
      <c r="C50" s="6" t="s">
        <v>198</v>
      </c>
      <c r="D50" s="6"/>
      <c r="E50" s="147">
        <v>4</v>
      </c>
      <c r="F50" s="147">
        <v>0</v>
      </c>
      <c r="G50" s="148">
        <v>0.37047387999999998</v>
      </c>
      <c r="H50" s="6">
        <v>4</v>
      </c>
      <c r="I50" s="149">
        <f ca="1">IFERROR(E50/H50,"-  ")</f>
        <v>1</v>
      </c>
      <c r="J50" s="149">
        <v>5.4054054054054057E-2</v>
      </c>
    </row>
    <row r="51" spans="2:12" x14ac:dyDescent="0.25">
      <c r="B51" s="90">
        <v>63</v>
      </c>
      <c r="C51" s="6" t="s">
        <v>199</v>
      </c>
      <c r="D51" s="6"/>
      <c r="E51" s="147">
        <v>4</v>
      </c>
      <c r="F51" s="147">
        <v>0</v>
      </c>
      <c r="G51" s="148">
        <v>0.12173</v>
      </c>
      <c r="H51" s="6">
        <v>6</v>
      </c>
      <c r="I51" s="149">
        <f ca="1">IFERROR(E51/H51,"-  ")</f>
        <v>0.66666666666666663</v>
      </c>
      <c r="J51" s="149">
        <v>2.7586206896551724E-2</v>
      </c>
    </row>
    <row r="52" spans="2:12" x14ac:dyDescent="0.25">
      <c r="B52" s="90">
        <v>64</v>
      </c>
      <c r="C52" s="6" t="s">
        <v>200</v>
      </c>
      <c r="D52" s="6"/>
      <c r="E52" s="147">
        <v>32</v>
      </c>
      <c r="F52" s="147">
        <v>0</v>
      </c>
      <c r="G52" s="148">
        <v>7.32537854</v>
      </c>
      <c r="H52" s="6">
        <v>50</v>
      </c>
      <c r="I52" s="149">
        <f ca="1">IFERROR(E52/H52,"-  ")</f>
        <v>0.64</v>
      </c>
      <c r="J52" s="149">
        <v>4.9766718506998445E-2</v>
      </c>
    </row>
    <row r="53" spans="2:12" x14ac:dyDescent="0.25">
      <c r="B53" s="88">
        <v>120</v>
      </c>
      <c r="C53" s="6" t="s">
        <v>196</v>
      </c>
      <c r="D53" s="6"/>
      <c r="E53" s="147">
        <v>12</v>
      </c>
      <c r="F53" s="147">
        <v>1</v>
      </c>
      <c r="G53" s="148">
        <v>1.9887736299999998</v>
      </c>
      <c r="H53" s="6">
        <v>32</v>
      </c>
      <c r="I53" s="149">
        <f ca="1">IFERROR(E53/H53,"-  ")</f>
        <v>0.375</v>
      </c>
      <c r="J53" s="149">
        <v>2.6666666666666668E-2</v>
      </c>
    </row>
    <row r="54" spans="2:12" x14ac:dyDescent="0.25">
      <c r="B54" s="89">
        <v>121</v>
      </c>
      <c r="C54" s="6" t="s">
        <v>197</v>
      </c>
      <c r="D54" s="6"/>
      <c r="E54" s="147">
        <v>17</v>
      </c>
      <c r="F54" s="147">
        <v>0</v>
      </c>
      <c r="G54" s="148">
        <v>7.5965719400000005</v>
      </c>
      <c r="H54" s="6">
        <v>17</v>
      </c>
      <c r="I54" s="149">
        <f ca="1">IFERROR(E54/H54,"-  ")</f>
        <v>1</v>
      </c>
      <c r="J54" s="149">
        <v>2.3383768913342505E-2</v>
      </c>
    </row>
    <row r="55" spans="2:12" x14ac:dyDescent="0.25">
      <c r="B55" s="90">
        <v>122</v>
      </c>
      <c r="C55" s="6" t="s">
        <v>201</v>
      </c>
      <c r="D55" s="6"/>
      <c r="E55" s="6">
        <v>2</v>
      </c>
      <c r="F55" s="6">
        <v>0</v>
      </c>
      <c r="G55" s="148">
        <v>0.77762474999999998</v>
      </c>
      <c r="H55" s="149">
        <v>3</v>
      </c>
      <c r="I55" s="149">
        <f ca="1">IFERROR(E55/H55,"-  ")</f>
        <v>0.66666666666666663</v>
      </c>
      <c r="J55" s="148">
        <v>4.7619047619047616E-2</v>
      </c>
    </row>
    <row r="56" spans="2:12" x14ac:dyDescent="0.25">
      <c r="B56" s="90">
        <v>123</v>
      </c>
      <c r="C56" s="6" t="s">
        <v>202</v>
      </c>
      <c r="D56" s="6"/>
      <c r="E56" s="147">
        <v>35</v>
      </c>
      <c r="F56" s="147">
        <v>3</v>
      </c>
      <c r="G56" s="148">
        <v>8.3421697500000001</v>
      </c>
      <c r="H56" s="6">
        <v>43</v>
      </c>
      <c r="I56" s="149">
        <f ca="1">IFERROR(E56/H56,"-  ")</f>
        <v>0.81395348837209303</v>
      </c>
      <c r="J56" s="149">
        <v>9.4086021505376344E-2</v>
      </c>
    </row>
    <row r="57" spans="2:12" x14ac:dyDescent="0.25">
      <c r="B57" s="90">
        <v>124</v>
      </c>
      <c r="C57" s="6" t="s">
        <v>54</v>
      </c>
      <c r="D57" s="6"/>
      <c r="E57" s="147">
        <v>131</v>
      </c>
      <c r="F57" s="147">
        <v>125</v>
      </c>
      <c r="G57" s="148">
        <v>48.100410920000002</v>
      </c>
      <c r="H57" s="6">
        <v>1129</v>
      </c>
      <c r="I57" s="149">
        <f ca="1">IFERROR(E57/H57,"-  ")</f>
        <v>0.11603188662533215</v>
      </c>
      <c r="J57" s="149">
        <v>2.4089738874586247E-2</v>
      </c>
    </row>
    <row r="58" spans="2:12" x14ac:dyDescent="0.25">
      <c r="B58" s="90">
        <v>125</v>
      </c>
      <c r="C58" s="6" t="s">
        <v>62</v>
      </c>
      <c r="D58" s="6"/>
      <c r="E58" s="147">
        <v>101</v>
      </c>
      <c r="F58" s="147">
        <v>99</v>
      </c>
      <c r="G58" s="148">
        <v>4.95</v>
      </c>
      <c r="H58" s="6">
        <v>636</v>
      </c>
      <c r="I58" s="149">
        <f ca="1">IFERROR(E58/H58,"-  ")</f>
        <v>0.15880503144654087</v>
      </c>
      <c r="J58" s="149">
        <v>2.4226433197409452E-2</v>
      </c>
    </row>
    <row r="59" spans="2:12" x14ac:dyDescent="0.25">
      <c r="B59" s="90">
        <v>126</v>
      </c>
      <c r="C59" s="6" t="s">
        <v>61</v>
      </c>
      <c r="D59" s="6"/>
      <c r="E59" s="147">
        <v>30</v>
      </c>
      <c r="F59" s="147">
        <v>26</v>
      </c>
      <c r="G59" s="148">
        <v>43.150410919999999</v>
      </c>
      <c r="H59" s="6">
        <v>493</v>
      </c>
      <c r="I59" s="149">
        <f ca="1">IFERROR(E59/H59,"-  ")</f>
        <v>6.0851926977687626E-2</v>
      </c>
      <c r="J59" s="149">
        <v>2.3640661938534278E-2</v>
      </c>
    </row>
    <row r="60" spans="2:12" x14ac:dyDescent="0.25">
      <c r="B60" s="90">
        <v>127</v>
      </c>
      <c r="C60" s="6" t="s">
        <v>203</v>
      </c>
      <c r="D60" s="6"/>
      <c r="E60" s="147">
        <v>22</v>
      </c>
      <c r="F60" s="147">
        <v>2</v>
      </c>
      <c r="G60" s="148">
        <v>0.50366500000000003</v>
      </c>
      <c r="H60" s="6">
        <v>22</v>
      </c>
      <c r="I60" s="149">
        <f ca="1">IFERROR(E60/H60,"-  ")</f>
        <v>1</v>
      </c>
      <c r="J60" s="149">
        <v>2.6284348864994027E-2</v>
      </c>
      <c r="K60" s="149"/>
      <c r="L60" s="149"/>
    </row>
    <row r="62" spans="2:12" x14ac:dyDescent="0.25">
      <c r="C62" s="83" t="s">
        <v>125</v>
      </c>
    </row>
    <row r="64" spans="2:12" x14ac:dyDescent="0.25">
      <c r="C64" s="83"/>
      <c r="J64" s="105" t="s">
        <v>163</v>
      </c>
    </row>
    <row r="65" spans="3:10" x14ac:dyDescent="0.25">
      <c r="C65" s="83"/>
      <c r="J65" s="105" t="s">
        <v>164</v>
      </c>
    </row>
  </sheetData>
  <autoFilter ref="C6:J60">
    <sortState ref="C7:J60">
      <sortCondition ref="C6:C60"/>
    </sortState>
  </autoFilter>
  <sortState ref="C8:J53">
    <sortCondition ref="C8:C53"/>
  </sortState>
  <mergeCells count="2">
    <mergeCell ref="C4:H4"/>
    <mergeCell ref="N3:O3"/>
  </mergeCells>
  <conditionalFormatting sqref="C7">
    <cfRule type="expression" dxfId="18" priority="80">
      <formula>D7=2</formula>
    </cfRule>
    <cfRule type="expression" dxfId="17" priority="81">
      <formula>D7=3</formula>
    </cfRule>
    <cfRule type="expression" dxfId="16" priority="82">
      <formula>D7=4</formula>
    </cfRule>
  </conditionalFormatting>
  <conditionalFormatting sqref="C7:I7">
    <cfRule type="expression" dxfId="15" priority="83">
      <formula>$D7=1</formula>
    </cfRule>
  </conditionalFormatting>
  <conditionalFormatting sqref="F7">
    <cfRule type="expression" priority="84">
      <formula>F7:K7=3</formula>
    </cfRule>
    <cfRule type="expression" dxfId="14" priority="85">
      <formula>F7:K7=2</formula>
    </cfRule>
    <cfRule type="expression" dxfId="13" priority="86">
      <formula>F7:K7=1</formula>
    </cfRule>
    <cfRule type="expression" dxfId="12" priority="87">
      <formula>$D7=1</formula>
    </cfRule>
  </conditionalFormatting>
  <conditionalFormatting sqref="H7">
    <cfRule type="expression" priority="88">
      <formula>H7:M7=3</formula>
    </cfRule>
    <cfRule type="expression" dxfId="11" priority="89">
      <formula>H7:M7=2</formula>
    </cfRule>
    <cfRule type="expression" dxfId="10" priority="90">
      <formula>H7:M7=1</formula>
    </cfRule>
    <cfRule type="expression" dxfId="9" priority="91">
      <formula>$D7=1</formula>
    </cfRule>
  </conditionalFormatting>
  <conditionalFormatting sqref="E7:I7">
    <cfRule type="expression" priority="96">
      <formula>E7:I7=3</formula>
    </cfRule>
    <cfRule type="expression" dxfId="8" priority="97">
      <formula>E7:I7=2</formula>
    </cfRule>
    <cfRule type="expression" dxfId="7" priority="98">
      <formula>E7:I7=1</formula>
    </cfRule>
  </conditionalFormatting>
  <conditionalFormatting sqref="B7:B60">
    <cfRule type="expression" dxfId="6" priority="16">
      <formula>#REF!=2</formula>
    </cfRule>
    <cfRule type="expression" dxfId="5" priority="17">
      <formula>#REF!=3</formula>
    </cfRule>
    <cfRule type="expression" dxfId="4" priority="18">
      <formula>#REF!=4</formula>
    </cfRule>
  </conditionalFormatting>
  <conditionalFormatting sqref="B7:B60">
    <cfRule type="expression" dxfId="3" priority="19">
      <formula>#REF!=1</formula>
    </cfRule>
  </conditionalFormatting>
  <conditionalFormatting sqref="J7">
    <cfRule type="expression" priority="99">
      <formula>J7:M7=3</formula>
    </cfRule>
    <cfRule type="expression" dxfId="2" priority="100">
      <formula>J7:M7=2</formula>
    </cfRule>
    <cfRule type="expression" dxfId="1" priority="101">
      <formula>J7:M7=1</formula>
    </cfRule>
    <cfRule type="expression" dxfId="0" priority="102">
      <formula>$D7=1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H30"/>
  <sheetViews>
    <sheetView zoomScaleNormal="100" workbookViewId="0">
      <selection activeCell="C5" sqref="C5"/>
    </sheetView>
  </sheetViews>
  <sheetFormatPr baseColWidth="10" defaultColWidth="24.28515625" defaultRowHeight="15" x14ac:dyDescent="0.25"/>
  <cols>
    <col min="1" max="1" width="4.42578125" style="22" customWidth="1"/>
    <col min="2" max="2" width="11.42578125" style="22" hidden="1" customWidth="1"/>
    <col min="3" max="3" width="28.28515625" style="22" customWidth="1"/>
    <col min="4" max="4" width="19.85546875" style="22" customWidth="1"/>
    <col min="5" max="5" width="18.140625" style="22" customWidth="1"/>
    <col min="6" max="6" width="20.85546875" style="22" customWidth="1"/>
    <col min="7" max="7" width="18.85546875" style="22" customWidth="1"/>
    <col min="8" max="8" width="3.7109375" style="22" customWidth="1"/>
    <col min="9" max="9" width="4.7109375" style="22" customWidth="1"/>
    <col min="10" max="16384" width="24.28515625" style="22"/>
  </cols>
  <sheetData>
    <row r="1" spans="1:8" ht="15" customHeight="1" x14ac:dyDescent="0.25">
      <c r="B1" s="22" t="b">
        <v>1</v>
      </c>
    </row>
    <row r="2" spans="1:8" ht="15" hidden="1" customHeight="1" x14ac:dyDescent="0.25">
      <c r="A2" s="22" t="b">
        <v>1</v>
      </c>
    </row>
    <row r="3" spans="1:8" ht="28.5" customHeight="1" x14ac:dyDescent="0.35">
      <c r="C3" s="163" t="s">
        <v>174</v>
      </c>
      <c r="D3" s="164"/>
      <c r="E3" s="164"/>
      <c r="F3" s="164"/>
      <c r="G3" s="164"/>
      <c r="H3" s="164"/>
    </row>
    <row r="4" spans="1:8" s="154" customFormat="1" x14ac:dyDescent="0.25">
      <c r="C4" s="155"/>
    </row>
    <row r="5" spans="1:8" s="154" customFormat="1" x14ac:dyDescent="0.25">
      <c r="C5" s="155"/>
    </row>
    <row r="6" spans="1:8" ht="15" customHeight="1" x14ac:dyDescent="0.25">
      <c r="C6" s="160" t="s">
        <v>157</v>
      </c>
    </row>
    <row r="7" spans="1:8" ht="15" customHeight="1" x14ac:dyDescent="0.25">
      <c r="D7" s="103" t="s">
        <v>0</v>
      </c>
      <c r="E7" s="103" t="s">
        <v>127</v>
      </c>
      <c r="F7" s="103" t="s">
        <v>1</v>
      </c>
      <c r="G7" s="103" t="s">
        <v>126</v>
      </c>
    </row>
    <row r="8" spans="1:8" ht="15" customHeight="1" x14ac:dyDescent="0.25">
      <c r="B8" s="22" t="s">
        <v>11</v>
      </c>
      <c r="C8" s="42" t="s">
        <v>11</v>
      </c>
      <c r="D8" s="29">
        <v>3085</v>
      </c>
      <c r="E8" s="29">
        <v>1266118487.77</v>
      </c>
      <c r="F8" s="29">
        <v>641</v>
      </c>
      <c r="G8" s="91">
        <v>0.17615485639239423</v>
      </c>
    </row>
    <row r="9" spans="1:8" ht="17.100000000000001" customHeight="1" x14ac:dyDescent="0.25">
      <c r="B9" s="22">
        <v>1</v>
      </c>
      <c r="C9" s="2" t="s">
        <v>175</v>
      </c>
      <c r="D9" s="24">
        <v>872</v>
      </c>
      <c r="E9" s="24">
        <v>462023464.18000001</v>
      </c>
      <c r="F9" s="24">
        <v>256</v>
      </c>
      <c r="G9" s="8">
        <v>0.1413290113452188</v>
      </c>
    </row>
    <row r="10" spans="1:8" ht="17.100000000000001" customHeight="1" x14ac:dyDescent="0.25">
      <c r="B10" s="22">
        <v>2</v>
      </c>
      <c r="C10" s="3" t="s">
        <v>176</v>
      </c>
      <c r="D10" s="23">
        <v>1155</v>
      </c>
      <c r="E10" s="23">
        <v>425636160.01999998</v>
      </c>
      <c r="F10" s="23">
        <v>222</v>
      </c>
      <c r="G10" s="9">
        <v>0.17736486486486486</v>
      </c>
    </row>
    <row r="11" spans="1:8" ht="17.100000000000001" customHeight="1" x14ac:dyDescent="0.25">
      <c r="B11" s="22">
        <v>5</v>
      </c>
      <c r="C11" s="3" t="s">
        <v>177</v>
      </c>
      <c r="D11" s="23">
        <v>707</v>
      </c>
      <c r="E11" s="23">
        <v>302334125.06</v>
      </c>
      <c r="F11" s="23">
        <v>129</v>
      </c>
      <c r="G11" s="9">
        <v>0.19280065448595582</v>
      </c>
    </row>
    <row r="12" spans="1:8" ht="17.100000000000001" customHeight="1" x14ac:dyDescent="0.25">
      <c r="B12" s="22">
        <v>4</v>
      </c>
      <c r="C12" s="3" t="s">
        <v>178</v>
      </c>
      <c r="D12" s="23">
        <v>172</v>
      </c>
      <c r="E12" s="23">
        <v>37955773.630000003</v>
      </c>
      <c r="F12" s="23">
        <v>19</v>
      </c>
      <c r="G12" s="9">
        <v>0.46486486486486489</v>
      </c>
    </row>
    <row r="13" spans="1:8" ht="17.100000000000001" customHeight="1" x14ac:dyDescent="0.25">
      <c r="B13" s="22">
        <v>3</v>
      </c>
      <c r="C13" s="4" t="s">
        <v>179</v>
      </c>
      <c r="D13" s="156">
        <v>179</v>
      </c>
      <c r="E13" s="156">
        <v>38168964.880000003</v>
      </c>
      <c r="F13" s="156">
        <v>15</v>
      </c>
      <c r="G13" s="10">
        <v>0.22544080604534006</v>
      </c>
    </row>
    <row r="14" spans="1:8" x14ac:dyDescent="0.25">
      <c r="C14" s="7"/>
      <c r="D14" s="7"/>
      <c r="E14" s="7"/>
      <c r="F14" s="7"/>
      <c r="G14" s="7"/>
    </row>
    <row r="15" spans="1:8" ht="44.25" customHeight="1" x14ac:dyDescent="0.25">
      <c r="C15" s="177" t="s">
        <v>156</v>
      </c>
      <c r="D15" s="177"/>
      <c r="E15" s="177"/>
      <c r="F15" s="177"/>
      <c r="G15" s="177"/>
    </row>
    <row r="16" spans="1:8" s="154" customFormat="1" x14ac:dyDescent="0.25">
      <c r="C16" s="159"/>
      <c r="D16" s="159"/>
      <c r="E16" s="159"/>
      <c r="F16" s="159"/>
      <c r="G16" s="159"/>
    </row>
    <row r="17" spans="1:8" ht="15" customHeight="1" x14ac:dyDescent="0.25">
      <c r="C17" s="160" t="s">
        <v>158</v>
      </c>
      <c r="D17" s="7"/>
      <c r="E17" s="7"/>
      <c r="F17" s="7"/>
      <c r="G17" s="7"/>
    </row>
    <row r="18" spans="1:8" ht="15" customHeight="1" x14ac:dyDescent="0.25">
      <c r="C18" s="7"/>
      <c r="D18" s="28" t="s">
        <v>0</v>
      </c>
      <c r="E18" s="28" t="s">
        <v>127</v>
      </c>
      <c r="F18" s="28" t="s">
        <v>1</v>
      </c>
      <c r="G18" s="28" t="s">
        <v>126</v>
      </c>
    </row>
    <row r="19" spans="1:8" ht="17.100000000000001" customHeight="1" x14ac:dyDescent="0.25">
      <c r="C19" s="157" t="s">
        <v>159</v>
      </c>
      <c r="D19" s="20">
        <v>797</v>
      </c>
      <c r="E19" s="20">
        <v>243065951.84999999</v>
      </c>
      <c r="F19" s="20">
        <v>178</v>
      </c>
      <c r="G19" s="158">
        <v>0.16118200134318333</v>
      </c>
    </row>
    <row r="20" spans="1:8" s="154" customFormat="1" ht="17.100000000000001" customHeight="1" x14ac:dyDescent="0.25">
      <c r="B20" s="154">
        <v>2</v>
      </c>
      <c r="C20" s="21" t="s">
        <v>160</v>
      </c>
      <c r="D20" s="156">
        <v>615</v>
      </c>
      <c r="E20" s="156">
        <v>184863563.41</v>
      </c>
      <c r="F20" s="156">
        <v>154</v>
      </c>
      <c r="G20" s="10">
        <v>0.14870808136338648</v>
      </c>
    </row>
    <row r="21" spans="1:8" ht="15" customHeight="1" x14ac:dyDescent="0.25">
      <c r="C21" s="7"/>
    </row>
    <row r="22" spans="1:8" ht="15" customHeight="1" x14ac:dyDescent="0.25"/>
    <row r="23" spans="1:8" ht="15" customHeight="1" x14ac:dyDescent="0.25">
      <c r="F23" s="161" t="s">
        <v>163</v>
      </c>
      <c r="G23" s="161"/>
      <c r="H23" s="161"/>
    </row>
    <row r="24" spans="1:8" ht="15" customHeight="1" x14ac:dyDescent="0.25">
      <c r="G24" s="161" t="s">
        <v>164</v>
      </c>
      <c r="H24" s="162"/>
    </row>
    <row r="25" spans="1:8" ht="15" customHeight="1" x14ac:dyDescent="0.25"/>
    <row r="29" spans="1:8" ht="14.25" hidden="1" customHeight="1" x14ac:dyDescent="0.25">
      <c r="A29" s="22" t="b">
        <v>1</v>
      </c>
      <c r="C29" s="22" t="s">
        <v>10</v>
      </c>
      <c r="D29" s="22" t="s">
        <v>162</v>
      </c>
    </row>
    <row r="30" spans="1:8" hidden="1" x14ac:dyDescent="0.25">
      <c r="A30" s="154" t="b">
        <v>1</v>
      </c>
      <c r="C30" s="22" t="s">
        <v>161</v>
      </c>
      <c r="D30" s="22">
        <v>28</v>
      </c>
    </row>
  </sheetData>
  <mergeCells count="4">
    <mergeCell ref="C3:H3"/>
    <mergeCell ref="G24:H24"/>
    <mergeCell ref="C15:G15"/>
    <mergeCell ref="F23:H2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M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140625" style="33" customWidth="1"/>
    <col min="4" max="4" width="16.7109375" style="33" customWidth="1"/>
    <col min="5" max="5" width="15.85546875" style="33" customWidth="1"/>
    <col min="6" max="6" width="20" style="33" customWidth="1"/>
    <col min="7" max="7" width="18.28515625" style="33" customWidth="1"/>
    <col min="8" max="10" width="15.42578125" style="33" customWidth="1"/>
    <col min="11" max="11" width="15.85546875" style="33" customWidth="1"/>
    <col min="12" max="13" width="15.425781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3"/>
    </row>
    <row r="2" spans="2:13" ht="25.5" customHeight="1" x14ac:dyDescent="0.35">
      <c r="C2" s="54" t="s">
        <v>204</v>
      </c>
      <c r="D2" s="44"/>
      <c r="E2" s="44"/>
      <c r="F2" s="44"/>
      <c r="G2" s="44"/>
      <c r="H2" s="55"/>
      <c r="I2" s="55"/>
      <c r="J2" s="55"/>
      <c r="K2" s="55"/>
      <c r="L2" s="55"/>
      <c r="M2" s="55"/>
    </row>
    <row r="3" spans="2:13" ht="25.5" customHeight="1" x14ac:dyDescent="0.35">
      <c r="C3" s="101" t="s">
        <v>31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5.75" x14ac:dyDescent="0.25">
      <c r="D5" s="102" t="s">
        <v>140</v>
      </c>
      <c r="E5" s="102" t="s">
        <v>141</v>
      </c>
      <c r="F5" s="102" t="s">
        <v>142</v>
      </c>
      <c r="G5" s="102" t="s">
        <v>143</v>
      </c>
      <c r="H5" s="102" t="s">
        <v>144</v>
      </c>
      <c r="I5" s="102" t="s">
        <v>145</v>
      </c>
      <c r="J5" s="102" t="s">
        <v>146</v>
      </c>
      <c r="K5" s="102" t="s">
        <v>147</v>
      </c>
      <c r="L5" s="102" t="s">
        <v>148</v>
      </c>
      <c r="M5" s="102" t="s">
        <v>149</v>
      </c>
    </row>
    <row r="6" spans="2:13" ht="15" customHeight="1" x14ac:dyDescent="0.25">
      <c r="B6" s="56">
        <v>5795</v>
      </c>
      <c r="C6" s="42" t="s">
        <v>182</v>
      </c>
      <c r="D6" s="35">
        <v>25</v>
      </c>
      <c r="E6" s="35">
        <v>122</v>
      </c>
      <c r="F6" s="35">
        <v>225</v>
      </c>
      <c r="G6" s="35">
        <v>246</v>
      </c>
      <c r="H6" s="35">
        <v>67</v>
      </c>
      <c r="I6" s="35">
        <v>650</v>
      </c>
      <c r="J6" s="35">
        <v>149</v>
      </c>
      <c r="K6" s="35">
        <v>23</v>
      </c>
      <c r="L6" s="35">
        <v>1578</v>
      </c>
      <c r="M6" s="35">
        <v>3085</v>
      </c>
    </row>
    <row r="7" spans="2:13" ht="15" customHeight="1" x14ac:dyDescent="0.25">
      <c r="B7" s="56">
        <v>5796</v>
      </c>
      <c r="C7" s="60" t="s">
        <v>183</v>
      </c>
      <c r="D7" s="61">
        <v>25</v>
      </c>
      <c r="E7" s="61">
        <v>122</v>
      </c>
      <c r="F7" s="61">
        <v>223</v>
      </c>
      <c r="G7" s="61">
        <v>246</v>
      </c>
      <c r="H7" s="61">
        <v>67</v>
      </c>
      <c r="I7" s="61">
        <v>650</v>
      </c>
      <c r="J7" s="61">
        <v>149</v>
      </c>
      <c r="K7" s="61">
        <v>23</v>
      </c>
      <c r="L7" s="61">
        <v>1570</v>
      </c>
      <c r="M7" s="61">
        <v>3075</v>
      </c>
    </row>
    <row r="8" spans="2:13" ht="15" customHeight="1" x14ac:dyDescent="0.25">
      <c r="B8" s="56">
        <v>5798</v>
      </c>
      <c r="C8" s="67" t="s">
        <v>6</v>
      </c>
      <c r="D8" s="61">
        <v>1</v>
      </c>
      <c r="E8" s="61">
        <v>12</v>
      </c>
      <c r="F8" s="61">
        <v>74</v>
      </c>
      <c r="G8" s="61">
        <v>54</v>
      </c>
      <c r="H8" s="61">
        <v>19</v>
      </c>
      <c r="I8" s="61">
        <v>149</v>
      </c>
      <c r="J8" s="61">
        <v>55</v>
      </c>
      <c r="K8" s="61">
        <v>3</v>
      </c>
      <c r="L8" s="61">
        <v>483</v>
      </c>
      <c r="M8" s="61">
        <v>850</v>
      </c>
    </row>
    <row r="9" spans="2:13" ht="15" customHeight="1" x14ac:dyDescent="0.25">
      <c r="B9" s="56">
        <v>5806</v>
      </c>
      <c r="C9" s="111" t="s">
        <v>60</v>
      </c>
      <c r="D9" s="112">
        <v>0</v>
      </c>
      <c r="E9" s="112">
        <v>2</v>
      </c>
      <c r="F9" s="112">
        <v>25</v>
      </c>
      <c r="G9" s="112">
        <v>4</v>
      </c>
      <c r="H9" s="112">
        <v>4</v>
      </c>
      <c r="I9" s="112">
        <v>12</v>
      </c>
      <c r="J9" s="112">
        <v>7</v>
      </c>
      <c r="K9" s="112">
        <v>0</v>
      </c>
      <c r="L9" s="112">
        <v>88</v>
      </c>
      <c r="M9" s="112">
        <v>142</v>
      </c>
    </row>
    <row r="10" spans="2:13" ht="15" customHeight="1" x14ac:dyDescent="0.25">
      <c r="B10" s="56">
        <v>5807</v>
      </c>
      <c r="C10" s="117" t="s">
        <v>59</v>
      </c>
      <c r="D10" s="12">
        <v>0</v>
      </c>
      <c r="E10" s="12">
        <v>2</v>
      </c>
      <c r="F10" s="12">
        <v>7</v>
      </c>
      <c r="G10" s="12">
        <v>11</v>
      </c>
      <c r="H10" s="12">
        <v>1</v>
      </c>
      <c r="I10" s="12">
        <v>24</v>
      </c>
      <c r="J10" s="12">
        <v>10</v>
      </c>
      <c r="K10" s="12">
        <v>0</v>
      </c>
      <c r="L10" s="12">
        <v>59</v>
      </c>
      <c r="M10" s="12">
        <v>114</v>
      </c>
    </row>
    <row r="11" spans="2:13" ht="15" customHeight="1" x14ac:dyDescent="0.25">
      <c r="B11" s="56">
        <v>5808</v>
      </c>
      <c r="C11" s="117" t="s">
        <v>58</v>
      </c>
      <c r="D11" s="12">
        <v>1</v>
      </c>
      <c r="E11" s="12">
        <v>7</v>
      </c>
      <c r="F11" s="12">
        <v>39</v>
      </c>
      <c r="G11" s="12">
        <v>38</v>
      </c>
      <c r="H11" s="12">
        <v>11</v>
      </c>
      <c r="I11" s="12">
        <v>89</v>
      </c>
      <c r="J11" s="12">
        <v>35</v>
      </c>
      <c r="K11" s="12">
        <v>3</v>
      </c>
      <c r="L11" s="12">
        <v>296</v>
      </c>
      <c r="M11" s="12">
        <v>519</v>
      </c>
    </row>
    <row r="12" spans="2:13" ht="15" customHeight="1" x14ac:dyDescent="0.25">
      <c r="B12" s="56">
        <v>5809</v>
      </c>
      <c r="C12" s="117" t="s">
        <v>57</v>
      </c>
      <c r="D12" s="12">
        <v>0</v>
      </c>
      <c r="E12" s="12">
        <v>1</v>
      </c>
      <c r="F12" s="12">
        <v>3</v>
      </c>
      <c r="G12" s="12">
        <v>1</v>
      </c>
      <c r="H12" s="12">
        <v>3</v>
      </c>
      <c r="I12" s="12">
        <v>24</v>
      </c>
      <c r="J12" s="12">
        <v>3</v>
      </c>
      <c r="K12" s="12">
        <v>0</v>
      </c>
      <c r="L12" s="12">
        <v>40</v>
      </c>
      <c r="M12" s="12">
        <v>75</v>
      </c>
    </row>
    <row r="13" spans="2:13" ht="15" customHeight="1" x14ac:dyDescent="0.25">
      <c r="B13" s="56">
        <v>6057</v>
      </c>
      <c r="C13" s="121" t="s">
        <v>168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</row>
    <row r="14" spans="2:13" ht="15" customHeight="1" x14ac:dyDescent="0.25">
      <c r="B14" s="56">
        <v>5799</v>
      </c>
      <c r="C14" s="67" t="s">
        <v>5</v>
      </c>
      <c r="D14" s="61">
        <v>11</v>
      </c>
      <c r="E14" s="61">
        <v>80</v>
      </c>
      <c r="F14" s="61">
        <v>37</v>
      </c>
      <c r="G14" s="61">
        <v>109</v>
      </c>
      <c r="H14" s="61">
        <v>19</v>
      </c>
      <c r="I14" s="61">
        <v>224</v>
      </c>
      <c r="J14" s="61">
        <v>32</v>
      </c>
      <c r="K14" s="61">
        <v>8</v>
      </c>
      <c r="L14" s="61">
        <v>282</v>
      </c>
      <c r="M14" s="61">
        <v>802</v>
      </c>
    </row>
    <row r="15" spans="2:13" ht="15" customHeight="1" x14ac:dyDescent="0.25">
      <c r="B15" s="56">
        <v>5810</v>
      </c>
      <c r="C15" s="111" t="s">
        <v>56</v>
      </c>
      <c r="D15" s="112">
        <v>8</v>
      </c>
      <c r="E15" s="112">
        <v>74</v>
      </c>
      <c r="F15" s="112">
        <v>33</v>
      </c>
      <c r="G15" s="112">
        <v>90</v>
      </c>
      <c r="H15" s="112">
        <v>15</v>
      </c>
      <c r="I15" s="112">
        <v>199</v>
      </c>
      <c r="J15" s="112">
        <v>21</v>
      </c>
      <c r="K15" s="112">
        <v>6</v>
      </c>
      <c r="L15" s="112">
        <v>248</v>
      </c>
      <c r="M15" s="112">
        <v>694</v>
      </c>
    </row>
    <row r="16" spans="2:13" ht="15" customHeight="1" x14ac:dyDescent="0.25">
      <c r="B16" s="56">
        <v>5846</v>
      </c>
      <c r="C16" s="126" t="s">
        <v>129</v>
      </c>
      <c r="D16" s="127">
        <v>7</v>
      </c>
      <c r="E16" s="127">
        <v>63</v>
      </c>
      <c r="F16" s="127">
        <v>12</v>
      </c>
      <c r="G16" s="127">
        <v>55</v>
      </c>
      <c r="H16" s="127">
        <v>8</v>
      </c>
      <c r="I16" s="127">
        <v>130</v>
      </c>
      <c r="J16" s="127">
        <v>12</v>
      </c>
      <c r="K16" s="127">
        <v>4</v>
      </c>
      <c r="L16" s="127">
        <v>167</v>
      </c>
      <c r="M16" s="127">
        <v>458</v>
      </c>
    </row>
    <row r="17" spans="2:13" ht="15" customHeight="1" x14ac:dyDescent="0.25">
      <c r="B17" s="56">
        <v>5847</v>
      </c>
      <c r="C17" s="126" t="s">
        <v>130</v>
      </c>
      <c r="D17" s="127">
        <v>0</v>
      </c>
      <c r="E17" s="127">
        <v>2</v>
      </c>
      <c r="F17" s="127">
        <v>2</v>
      </c>
      <c r="G17" s="127">
        <v>7</v>
      </c>
      <c r="H17" s="127">
        <v>1</v>
      </c>
      <c r="I17" s="127">
        <v>16</v>
      </c>
      <c r="J17" s="127">
        <v>1</v>
      </c>
      <c r="K17" s="127">
        <v>0</v>
      </c>
      <c r="L17" s="127">
        <v>17</v>
      </c>
      <c r="M17" s="127">
        <v>46</v>
      </c>
    </row>
    <row r="18" spans="2:13" ht="15" customHeight="1" x14ac:dyDescent="0.25">
      <c r="B18" s="56">
        <v>5848</v>
      </c>
      <c r="C18" s="126" t="s">
        <v>131</v>
      </c>
      <c r="D18" s="127">
        <v>0</v>
      </c>
      <c r="E18" s="127">
        <v>1</v>
      </c>
      <c r="F18" s="127">
        <v>3</v>
      </c>
      <c r="G18" s="127">
        <v>6</v>
      </c>
      <c r="H18" s="127">
        <v>2</v>
      </c>
      <c r="I18" s="127">
        <v>11</v>
      </c>
      <c r="J18" s="127">
        <v>1</v>
      </c>
      <c r="K18" s="127">
        <v>0</v>
      </c>
      <c r="L18" s="127">
        <v>11</v>
      </c>
      <c r="M18" s="127">
        <v>35</v>
      </c>
    </row>
    <row r="19" spans="2:13" ht="15" customHeight="1" x14ac:dyDescent="0.25">
      <c r="B19" s="56">
        <v>5849</v>
      </c>
      <c r="C19" s="126" t="s">
        <v>132</v>
      </c>
      <c r="D19" s="127">
        <v>1</v>
      </c>
      <c r="E19" s="127">
        <v>1</v>
      </c>
      <c r="F19" s="127">
        <v>0</v>
      </c>
      <c r="G19" s="127">
        <v>2</v>
      </c>
      <c r="H19" s="127">
        <v>0</v>
      </c>
      <c r="I19" s="127">
        <v>5</v>
      </c>
      <c r="J19" s="127">
        <v>0</v>
      </c>
      <c r="K19" s="127">
        <v>0</v>
      </c>
      <c r="L19" s="127">
        <v>11</v>
      </c>
      <c r="M19" s="127">
        <v>20</v>
      </c>
    </row>
    <row r="20" spans="2:13" ht="15" customHeight="1" x14ac:dyDescent="0.25">
      <c r="B20" s="56">
        <v>5850</v>
      </c>
      <c r="C20" s="126" t="s">
        <v>133</v>
      </c>
      <c r="D20" s="127">
        <v>0</v>
      </c>
      <c r="E20" s="127">
        <v>2</v>
      </c>
      <c r="F20" s="127">
        <v>10</v>
      </c>
      <c r="G20" s="127">
        <v>17</v>
      </c>
      <c r="H20" s="127">
        <v>1</v>
      </c>
      <c r="I20" s="127">
        <v>25</v>
      </c>
      <c r="J20" s="127">
        <v>2</v>
      </c>
      <c r="K20" s="127">
        <v>2</v>
      </c>
      <c r="L20" s="127">
        <v>28</v>
      </c>
      <c r="M20" s="127">
        <v>87</v>
      </c>
    </row>
    <row r="21" spans="2:13" ht="15" customHeight="1" x14ac:dyDescent="0.25">
      <c r="B21" s="56">
        <v>5851</v>
      </c>
      <c r="C21" s="126" t="s">
        <v>134</v>
      </c>
      <c r="D21" s="127">
        <v>0</v>
      </c>
      <c r="E21" s="127">
        <v>5</v>
      </c>
      <c r="F21" s="127">
        <v>6</v>
      </c>
      <c r="G21" s="127">
        <v>3</v>
      </c>
      <c r="H21" s="127">
        <v>3</v>
      </c>
      <c r="I21" s="127">
        <v>12</v>
      </c>
      <c r="J21" s="127">
        <v>5</v>
      </c>
      <c r="K21" s="127">
        <v>0</v>
      </c>
      <c r="L21" s="127">
        <v>14</v>
      </c>
      <c r="M21" s="127">
        <v>48</v>
      </c>
    </row>
    <row r="22" spans="2:13" ht="15" customHeight="1" x14ac:dyDescent="0.25">
      <c r="B22" s="56">
        <v>5811</v>
      </c>
      <c r="C22" s="117" t="s">
        <v>55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1</v>
      </c>
    </row>
    <row r="23" spans="2:13" ht="15" customHeight="1" x14ac:dyDescent="0.25">
      <c r="B23" s="56">
        <v>5812</v>
      </c>
      <c r="C23" s="117" t="s">
        <v>135</v>
      </c>
      <c r="D23" s="12">
        <v>3</v>
      </c>
      <c r="E23" s="12">
        <v>6</v>
      </c>
      <c r="F23" s="12">
        <v>4</v>
      </c>
      <c r="G23" s="12">
        <v>19</v>
      </c>
      <c r="H23" s="12">
        <v>4</v>
      </c>
      <c r="I23" s="12">
        <v>25</v>
      </c>
      <c r="J23" s="12">
        <v>11</v>
      </c>
      <c r="K23" s="12">
        <v>2</v>
      </c>
      <c r="L23" s="12">
        <v>33</v>
      </c>
      <c r="M23" s="12">
        <v>107</v>
      </c>
    </row>
    <row r="24" spans="2:13" ht="15" customHeight="1" x14ac:dyDescent="0.25">
      <c r="B24" s="56">
        <v>6058</v>
      </c>
      <c r="C24" s="121" t="s">
        <v>184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</row>
    <row r="25" spans="2:13" ht="15" customHeight="1" x14ac:dyDescent="0.25">
      <c r="B25" s="56">
        <v>5800</v>
      </c>
      <c r="C25" s="67" t="s">
        <v>4</v>
      </c>
      <c r="D25" s="61">
        <v>13</v>
      </c>
      <c r="E25" s="61">
        <v>29</v>
      </c>
      <c r="F25" s="61">
        <v>107</v>
      </c>
      <c r="G25" s="61">
        <v>78</v>
      </c>
      <c r="H25" s="61">
        <v>29</v>
      </c>
      <c r="I25" s="61">
        <v>254</v>
      </c>
      <c r="J25" s="61">
        <v>53</v>
      </c>
      <c r="K25" s="61">
        <v>12</v>
      </c>
      <c r="L25" s="61">
        <v>723</v>
      </c>
      <c r="M25" s="61">
        <v>1298</v>
      </c>
    </row>
    <row r="26" spans="2:13" ht="15" customHeight="1" x14ac:dyDescent="0.25">
      <c r="B26" s="56">
        <v>5813</v>
      </c>
      <c r="C26" s="111" t="s">
        <v>53</v>
      </c>
      <c r="D26" s="112">
        <v>0</v>
      </c>
      <c r="E26" s="112">
        <v>4</v>
      </c>
      <c r="F26" s="112">
        <v>5</v>
      </c>
      <c r="G26" s="112">
        <v>4</v>
      </c>
      <c r="H26" s="112">
        <v>6</v>
      </c>
      <c r="I26" s="112">
        <v>24</v>
      </c>
      <c r="J26" s="112">
        <v>20</v>
      </c>
      <c r="K26" s="112">
        <v>0</v>
      </c>
      <c r="L26" s="112">
        <v>111</v>
      </c>
      <c r="M26" s="112">
        <v>174</v>
      </c>
    </row>
    <row r="27" spans="2:13" ht="15" customHeight="1" x14ac:dyDescent="0.25">
      <c r="B27" s="56">
        <v>5814</v>
      </c>
      <c r="C27" s="117" t="s">
        <v>52</v>
      </c>
      <c r="D27" s="12">
        <v>2</v>
      </c>
      <c r="E27" s="12">
        <v>5</v>
      </c>
      <c r="F27" s="12">
        <v>28</v>
      </c>
      <c r="G27" s="12">
        <v>9</v>
      </c>
      <c r="H27" s="12">
        <v>1</v>
      </c>
      <c r="I27" s="12">
        <v>20</v>
      </c>
      <c r="J27" s="12">
        <v>4</v>
      </c>
      <c r="K27" s="12">
        <v>1</v>
      </c>
      <c r="L27" s="12">
        <v>86</v>
      </c>
      <c r="M27" s="12">
        <v>156</v>
      </c>
    </row>
    <row r="28" spans="2:13" ht="15" customHeight="1" x14ac:dyDescent="0.25">
      <c r="B28" s="56">
        <v>5815</v>
      </c>
      <c r="C28" s="117" t="s">
        <v>51</v>
      </c>
      <c r="D28" s="12">
        <v>10</v>
      </c>
      <c r="E28" s="12">
        <v>3</v>
      </c>
      <c r="F28" s="12">
        <v>12</v>
      </c>
      <c r="G28" s="12">
        <v>27</v>
      </c>
      <c r="H28" s="12">
        <v>2</v>
      </c>
      <c r="I28" s="12">
        <v>56</v>
      </c>
      <c r="J28" s="12">
        <v>5</v>
      </c>
      <c r="K28" s="12">
        <v>2</v>
      </c>
      <c r="L28" s="12">
        <v>160</v>
      </c>
      <c r="M28" s="12">
        <v>277</v>
      </c>
    </row>
    <row r="29" spans="2:13" ht="15" customHeight="1" x14ac:dyDescent="0.25">
      <c r="B29" s="56">
        <v>5816</v>
      </c>
      <c r="C29" s="117" t="s">
        <v>50</v>
      </c>
      <c r="D29" s="12">
        <v>0</v>
      </c>
      <c r="E29" s="12">
        <v>13</v>
      </c>
      <c r="F29" s="12">
        <v>18</v>
      </c>
      <c r="G29" s="12">
        <v>31</v>
      </c>
      <c r="H29" s="12">
        <v>10</v>
      </c>
      <c r="I29" s="12">
        <v>112</v>
      </c>
      <c r="J29" s="12">
        <v>12</v>
      </c>
      <c r="K29" s="12">
        <v>7</v>
      </c>
      <c r="L29" s="12">
        <v>148</v>
      </c>
      <c r="M29" s="12">
        <v>351</v>
      </c>
    </row>
    <row r="30" spans="2:13" ht="15" customHeight="1" x14ac:dyDescent="0.25">
      <c r="B30" s="56">
        <v>5817</v>
      </c>
      <c r="C30" s="117" t="s">
        <v>49</v>
      </c>
      <c r="D30" s="12">
        <v>1</v>
      </c>
      <c r="E30" s="12">
        <v>2</v>
      </c>
      <c r="F30" s="12">
        <v>37</v>
      </c>
      <c r="G30" s="12">
        <v>6</v>
      </c>
      <c r="H30" s="12">
        <v>3</v>
      </c>
      <c r="I30" s="12">
        <v>30</v>
      </c>
      <c r="J30" s="12">
        <v>5</v>
      </c>
      <c r="K30" s="12">
        <v>2</v>
      </c>
      <c r="L30" s="12">
        <v>79</v>
      </c>
      <c r="M30" s="12">
        <v>165</v>
      </c>
    </row>
    <row r="31" spans="2:13" ht="15" customHeight="1" x14ac:dyDescent="0.25">
      <c r="B31" s="56">
        <v>5818</v>
      </c>
      <c r="C31" s="117" t="s">
        <v>48</v>
      </c>
      <c r="D31" s="12">
        <v>0</v>
      </c>
      <c r="E31" s="12">
        <v>0</v>
      </c>
      <c r="F31" s="12">
        <v>1</v>
      </c>
      <c r="G31" s="12">
        <v>0</v>
      </c>
      <c r="H31" s="12">
        <v>4</v>
      </c>
      <c r="I31" s="12">
        <v>6</v>
      </c>
      <c r="J31" s="12">
        <v>3</v>
      </c>
      <c r="K31" s="12">
        <v>0</v>
      </c>
      <c r="L31" s="12">
        <v>72</v>
      </c>
      <c r="M31" s="12">
        <v>86</v>
      </c>
    </row>
    <row r="32" spans="2:13" ht="15" customHeight="1" x14ac:dyDescent="0.25">
      <c r="B32" s="56">
        <v>5819</v>
      </c>
      <c r="C32" s="117" t="s">
        <v>47</v>
      </c>
      <c r="D32" s="12">
        <v>0</v>
      </c>
      <c r="E32" s="12">
        <v>2</v>
      </c>
      <c r="F32" s="12">
        <v>6</v>
      </c>
      <c r="G32" s="12">
        <v>1</v>
      </c>
      <c r="H32" s="12">
        <v>3</v>
      </c>
      <c r="I32" s="12">
        <v>6</v>
      </c>
      <c r="J32" s="12">
        <v>4</v>
      </c>
      <c r="K32" s="12">
        <v>0</v>
      </c>
      <c r="L32" s="12">
        <v>67</v>
      </c>
      <c r="M32" s="12">
        <v>89</v>
      </c>
    </row>
    <row r="33" spans="2:13" ht="15" customHeight="1" x14ac:dyDescent="0.25">
      <c r="B33" s="56">
        <v>6059</v>
      </c>
      <c r="C33" s="121" t="s">
        <v>185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2:13" ht="30.75" customHeight="1" x14ac:dyDescent="0.25">
      <c r="B34" s="56">
        <v>5801</v>
      </c>
      <c r="C34" s="77" t="s">
        <v>165</v>
      </c>
      <c r="D34" s="61">
        <v>0</v>
      </c>
      <c r="E34" s="61">
        <v>0</v>
      </c>
      <c r="F34" s="61">
        <v>0</v>
      </c>
      <c r="G34" s="61">
        <v>1</v>
      </c>
      <c r="H34" s="61">
        <v>0</v>
      </c>
      <c r="I34" s="61">
        <v>9</v>
      </c>
      <c r="J34" s="61">
        <v>3</v>
      </c>
      <c r="K34" s="61">
        <v>0</v>
      </c>
      <c r="L34" s="61">
        <v>21</v>
      </c>
      <c r="M34" s="61">
        <v>34</v>
      </c>
    </row>
    <row r="35" spans="2:13" ht="15" customHeight="1" x14ac:dyDescent="0.25">
      <c r="B35" s="56">
        <v>5820</v>
      </c>
      <c r="C35" s="111" t="s">
        <v>46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5</v>
      </c>
      <c r="J35" s="112">
        <v>0</v>
      </c>
      <c r="K35" s="112">
        <v>0</v>
      </c>
      <c r="L35" s="112">
        <v>6</v>
      </c>
      <c r="M35" s="112">
        <v>11</v>
      </c>
    </row>
    <row r="36" spans="2:13" ht="15" customHeight="1" x14ac:dyDescent="0.25">
      <c r="B36" s="56">
        <v>5821</v>
      </c>
      <c r="C36" s="117" t="s">
        <v>45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2">
        <v>4</v>
      </c>
      <c r="J36" s="12">
        <v>2</v>
      </c>
      <c r="K36" s="12">
        <v>0</v>
      </c>
      <c r="L36" s="12">
        <v>11</v>
      </c>
      <c r="M36" s="12">
        <v>18</v>
      </c>
    </row>
    <row r="37" spans="2:13" ht="15" customHeight="1" x14ac:dyDescent="0.25">
      <c r="B37" s="56">
        <v>5822</v>
      </c>
      <c r="C37" s="117" t="s">
        <v>44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56">
        <v>5823</v>
      </c>
      <c r="C38" s="117" t="s">
        <v>43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56">
        <v>5824</v>
      </c>
      <c r="C39" s="117" t="s">
        <v>42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56">
        <v>5825</v>
      </c>
      <c r="C40" s="117" t="s">
        <v>41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</row>
    <row r="41" spans="2:13" ht="15" customHeight="1" x14ac:dyDescent="0.25">
      <c r="B41" s="56">
        <v>6060</v>
      </c>
      <c r="C41" s="121" t="s">
        <v>169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4</v>
      </c>
      <c r="M41" s="108">
        <v>4</v>
      </c>
    </row>
    <row r="42" spans="2:13" ht="15" customHeight="1" x14ac:dyDescent="0.25">
      <c r="B42" s="56">
        <v>5802</v>
      </c>
      <c r="C42" s="67" t="s">
        <v>3</v>
      </c>
      <c r="D42" s="61">
        <v>0</v>
      </c>
      <c r="E42" s="61">
        <v>1</v>
      </c>
      <c r="F42" s="61">
        <v>4</v>
      </c>
      <c r="G42" s="61">
        <v>3</v>
      </c>
      <c r="H42" s="61">
        <v>0</v>
      </c>
      <c r="I42" s="61">
        <v>11</v>
      </c>
      <c r="J42" s="61">
        <v>4</v>
      </c>
      <c r="K42" s="61">
        <v>0</v>
      </c>
      <c r="L42" s="61">
        <v>55</v>
      </c>
      <c r="M42" s="61">
        <v>78</v>
      </c>
    </row>
    <row r="43" spans="2:13" ht="15" customHeight="1" x14ac:dyDescent="0.25">
      <c r="B43" s="56">
        <v>5826</v>
      </c>
      <c r="C43" s="111" t="s">
        <v>40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10</v>
      </c>
      <c r="M43" s="112">
        <v>10</v>
      </c>
    </row>
    <row r="44" spans="2:13" ht="15" customHeight="1" x14ac:dyDescent="0.25">
      <c r="B44" s="56">
        <v>5827</v>
      </c>
      <c r="C44" s="117" t="s">
        <v>39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6</v>
      </c>
      <c r="J44" s="12">
        <v>0</v>
      </c>
      <c r="K44" s="12">
        <v>0</v>
      </c>
      <c r="L44" s="12">
        <v>8</v>
      </c>
      <c r="M44" s="12">
        <v>14</v>
      </c>
    </row>
    <row r="45" spans="2:13" ht="15" customHeight="1" x14ac:dyDescent="0.25">
      <c r="B45" s="56">
        <v>5828</v>
      </c>
      <c r="C45" s="117" t="s">
        <v>38</v>
      </c>
      <c r="D45" s="12">
        <v>0</v>
      </c>
      <c r="E45" s="12">
        <v>0</v>
      </c>
      <c r="F45" s="12">
        <v>4</v>
      </c>
      <c r="G45" s="12">
        <v>1</v>
      </c>
      <c r="H45" s="12">
        <v>0</v>
      </c>
      <c r="I45" s="12">
        <v>2</v>
      </c>
      <c r="J45" s="12">
        <v>0</v>
      </c>
      <c r="K45" s="12">
        <v>0</v>
      </c>
      <c r="L45" s="12">
        <v>11</v>
      </c>
      <c r="M45" s="12">
        <v>18</v>
      </c>
    </row>
    <row r="46" spans="2:13" ht="15" customHeight="1" x14ac:dyDescent="0.25">
      <c r="B46" s="56">
        <v>5829</v>
      </c>
      <c r="C46" s="117" t="s">
        <v>37</v>
      </c>
      <c r="D46" s="12">
        <v>0</v>
      </c>
      <c r="E46" s="12">
        <v>0</v>
      </c>
      <c r="F46" s="12">
        <v>0</v>
      </c>
      <c r="G46" s="12">
        <v>2</v>
      </c>
      <c r="H46" s="12">
        <v>0</v>
      </c>
      <c r="I46" s="12">
        <v>0</v>
      </c>
      <c r="J46" s="12">
        <v>3</v>
      </c>
      <c r="K46" s="12">
        <v>0</v>
      </c>
      <c r="L46" s="12">
        <v>5</v>
      </c>
      <c r="M46" s="12">
        <v>10</v>
      </c>
    </row>
    <row r="47" spans="2:13" ht="15" customHeight="1" x14ac:dyDescent="0.25">
      <c r="B47" s="56">
        <v>5830</v>
      </c>
      <c r="C47" s="117" t="s">
        <v>36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1</v>
      </c>
    </row>
    <row r="48" spans="2:13" ht="15" customHeight="1" x14ac:dyDescent="0.25">
      <c r="B48" s="56">
        <v>5831</v>
      </c>
      <c r="C48" s="117" t="s">
        <v>35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3</v>
      </c>
      <c r="J48" s="12">
        <v>0</v>
      </c>
      <c r="K48" s="12">
        <v>0</v>
      </c>
      <c r="L48" s="12">
        <v>19</v>
      </c>
      <c r="M48" s="12">
        <v>23</v>
      </c>
    </row>
    <row r="49" spans="1:13" ht="15" customHeight="1" x14ac:dyDescent="0.25">
      <c r="B49" s="56">
        <v>5832</v>
      </c>
      <c r="C49" s="117" t="s">
        <v>34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1</v>
      </c>
    </row>
    <row r="50" spans="1:13" ht="15" customHeight="1" x14ac:dyDescent="0.25">
      <c r="B50" s="56">
        <v>5833</v>
      </c>
      <c r="C50" s="117" t="s">
        <v>33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5" customHeight="1" x14ac:dyDescent="0.25">
      <c r="B51" s="56">
        <v>6061</v>
      </c>
      <c r="C51" s="121" t="s">
        <v>170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1</v>
      </c>
      <c r="M51" s="108">
        <v>1</v>
      </c>
    </row>
    <row r="52" spans="1:13" ht="15" customHeight="1" x14ac:dyDescent="0.25">
      <c r="B52" s="56">
        <v>5803</v>
      </c>
      <c r="C52" s="67" t="s">
        <v>171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ht="15" customHeight="1" x14ac:dyDescent="0.25">
      <c r="B53" s="56">
        <v>5804</v>
      </c>
      <c r="C53" s="67" t="s">
        <v>172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25">
      <c r="B54" s="56">
        <v>6055</v>
      </c>
      <c r="C54" s="67" t="s">
        <v>166</v>
      </c>
      <c r="D54" s="61">
        <v>0</v>
      </c>
      <c r="E54" s="61">
        <v>0</v>
      </c>
      <c r="F54" s="61">
        <v>1</v>
      </c>
      <c r="G54" s="61">
        <v>1</v>
      </c>
      <c r="H54" s="61">
        <v>0</v>
      </c>
      <c r="I54" s="61">
        <v>3</v>
      </c>
      <c r="J54" s="61">
        <v>2</v>
      </c>
      <c r="K54" s="61">
        <v>0</v>
      </c>
      <c r="L54" s="61">
        <v>6</v>
      </c>
      <c r="M54" s="61">
        <v>13</v>
      </c>
    </row>
    <row r="55" spans="1:13" ht="15" hidden="1" customHeight="1" x14ac:dyDescent="0.25">
      <c r="B55" s="56">
        <v>6056</v>
      </c>
      <c r="C55" s="68" t="s">
        <v>173</v>
      </c>
      <c r="D55" s="61">
        <v>0</v>
      </c>
      <c r="E55" s="61">
        <v>0</v>
      </c>
      <c r="F55" s="61">
        <v>1</v>
      </c>
      <c r="G55" s="61">
        <v>1</v>
      </c>
      <c r="H55" s="61">
        <v>0</v>
      </c>
      <c r="I55" s="61">
        <v>3</v>
      </c>
      <c r="J55" s="61">
        <v>2</v>
      </c>
      <c r="K55" s="61">
        <v>0</v>
      </c>
      <c r="L55" s="61">
        <v>6</v>
      </c>
      <c r="M55" s="61">
        <v>13</v>
      </c>
    </row>
    <row r="56" spans="1:13" ht="15" customHeight="1" x14ac:dyDescent="0.25">
      <c r="B56" s="56">
        <v>5797</v>
      </c>
      <c r="C56" s="69" t="s">
        <v>2</v>
      </c>
      <c r="D56" s="64">
        <v>0</v>
      </c>
      <c r="E56" s="64">
        <v>0</v>
      </c>
      <c r="F56" s="64">
        <v>2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8</v>
      </c>
      <c r="M56" s="64">
        <v>10</v>
      </c>
    </row>
    <row r="57" spans="1:13" ht="15" hidden="1" customHeight="1" x14ac:dyDescent="0.25">
      <c r="B57" s="56">
        <v>5805</v>
      </c>
      <c r="C57" s="51" t="s">
        <v>167</v>
      </c>
      <c r="D57" s="43">
        <v>0</v>
      </c>
      <c r="E57" s="43">
        <v>0</v>
      </c>
      <c r="F57" s="43">
        <v>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8</v>
      </c>
      <c r="M57" s="43">
        <v>10</v>
      </c>
    </row>
    <row r="58" spans="1:13" ht="15" hidden="1" customHeight="1" x14ac:dyDescent="0.25">
      <c r="B58" s="56">
        <v>5834</v>
      </c>
      <c r="C58" s="52" t="s">
        <v>2</v>
      </c>
      <c r="D58" s="43">
        <v>0</v>
      </c>
      <c r="E58" s="43">
        <v>0</v>
      </c>
      <c r="F58" s="43">
        <v>2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8</v>
      </c>
      <c r="M58" s="43">
        <v>10</v>
      </c>
    </row>
    <row r="59" spans="1:13" ht="15" customHeight="1" x14ac:dyDescent="0.25">
      <c r="B59" s="56"/>
    </row>
    <row r="60" spans="1:13" ht="15" customHeight="1" x14ac:dyDescent="0.25">
      <c r="C60" s="168" t="s">
        <v>163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15" customHeight="1" x14ac:dyDescent="0.25">
      <c r="C61" s="168" t="s">
        <v>164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162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M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85546875" style="33" customWidth="1"/>
    <col min="4" max="4" width="16.7109375" style="33" customWidth="1"/>
    <col min="5" max="5" width="15.85546875" style="33" customWidth="1"/>
    <col min="6" max="6" width="20.5703125" style="33" customWidth="1"/>
    <col min="7" max="7" width="18.42578125" style="33" customWidth="1"/>
    <col min="8" max="13" width="15.57031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3"/>
    </row>
    <row r="2" spans="2:13" ht="25.5" customHeight="1" x14ac:dyDescent="0.35">
      <c r="C2" s="54" t="s">
        <v>204</v>
      </c>
      <c r="D2" s="44"/>
      <c r="E2" s="44"/>
      <c r="F2" s="44"/>
      <c r="G2" s="44"/>
      <c r="H2" s="55"/>
      <c r="I2" s="55"/>
      <c r="J2" s="55"/>
      <c r="K2" s="55"/>
      <c r="L2" s="55"/>
      <c r="M2" s="55"/>
    </row>
    <row r="3" spans="2:13" ht="25.5" customHeight="1" x14ac:dyDescent="0.35">
      <c r="C3" s="101" t="s">
        <v>96</v>
      </c>
      <c r="D3" s="44"/>
      <c r="E3" s="44"/>
      <c r="F3" s="44"/>
      <c r="G3" s="44"/>
      <c r="H3" s="55"/>
      <c r="I3" s="55"/>
      <c r="J3" s="55"/>
      <c r="K3" s="55"/>
      <c r="L3" s="55"/>
      <c r="M3" s="55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8.75" customHeight="1" x14ac:dyDescent="0.25">
      <c r="D5" s="102" t="s">
        <v>140</v>
      </c>
      <c r="E5" s="102" t="s">
        <v>141</v>
      </c>
      <c r="F5" s="102" t="s">
        <v>142</v>
      </c>
      <c r="G5" s="102" t="s">
        <v>143</v>
      </c>
      <c r="H5" s="102" t="s">
        <v>144</v>
      </c>
      <c r="I5" s="102" t="s">
        <v>145</v>
      </c>
      <c r="J5" s="102" t="s">
        <v>146</v>
      </c>
      <c r="K5" s="102" t="s">
        <v>147</v>
      </c>
      <c r="L5" s="102" t="s">
        <v>148</v>
      </c>
      <c r="M5" s="102" t="s">
        <v>149</v>
      </c>
    </row>
    <row r="6" spans="2:13" ht="15" customHeight="1" x14ac:dyDescent="0.25">
      <c r="B6" s="56">
        <v>5795</v>
      </c>
      <c r="C6" s="42" t="s">
        <v>182</v>
      </c>
      <c r="D6" s="35">
        <v>5832479.5</v>
      </c>
      <c r="E6" s="35">
        <v>50963903.780000001</v>
      </c>
      <c r="F6" s="35">
        <v>112932893.01000001</v>
      </c>
      <c r="G6" s="35">
        <v>88969213.439999998</v>
      </c>
      <c r="H6" s="35">
        <v>29553729.77</v>
      </c>
      <c r="I6" s="35">
        <v>265657678.18000001</v>
      </c>
      <c r="J6" s="35">
        <v>67707016.329999998</v>
      </c>
      <c r="K6" s="35">
        <v>8224375.96</v>
      </c>
      <c r="L6" s="35">
        <v>636277197.79999995</v>
      </c>
      <c r="M6" s="35">
        <v>1266118487.77</v>
      </c>
    </row>
    <row r="7" spans="2:13" ht="15" customHeight="1" x14ac:dyDescent="0.25">
      <c r="B7" s="56">
        <v>5796</v>
      </c>
      <c r="C7" s="60" t="s">
        <v>183</v>
      </c>
      <c r="D7" s="61">
        <v>5832479.5</v>
      </c>
      <c r="E7" s="61">
        <v>50963903.780000001</v>
      </c>
      <c r="F7" s="61">
        <v>112875826.26000001</v>
      </c>
      <c r="G7" s="61">
        <v>88969213.439999998</v>
      </c>
      <c r="H7" s="61">
        <v>29553729.77</v>
      </c>
      <c r="I7" s="61">
        <v>265657678.18000001</v>
      </c>
      <c r="J7" s="61">
        <v>67707016.329999998</v>
      </c>
      <c r="K7" s="61">
        <v>8224375.96</v>
      </c>
      <c r="L7" s="61">
        <v>634885771.29999995</v>
      </c>
      <c r="M7" s="61">
        <v>1264669994.52</v>
      </c>
    </row>
    <row r="8" spans="2:13" ht="15" customHeight="1" x14ac:dyDescent="0.25">
      <c r="B8" s="56">
        <v>5798</v>
      </c>
      <c r="C8" s="67" t="s">
        <v>6</v>
      </c>
      <c r="D8" s="61">
        <v>31500</v>
      </c>
      <c r="E8" s="61">
        <v>5902836.2000000002</v>
      </c>
      <c r="F8" s="61">
        <v>60414850.590000004</v>
      </c>
      <c r="G8" s="61">
        <v>16029558.279999999</v>
      </c>
      <c r="H8" s="61">
        <v>8971879.8800000008</v>
      </c>
      <c r="I8" s="61">
        <v>62270035.979999997</v>
      </c>
      <c r="J8" s="61">
        <v>34176580.259999998</v>
      </c>
      <c r="K8" s="61">
        <v>539468.07999999996</v>
      </c>
      <c r="L8" s="61">
        <v>253424566.91</v>
      </c>
      <c r="M8" s="61">
        <v>441761276.18000001</v>
      </c>
    </row>
    <row r="9" spans="2:13" ht="15" customHeight="1" x14ac:dyDescent="0.25">
      <c r="B9" s="56">
        <v>5806</v>
      </c>
      <c r="C9" s="111" t="s">
        <v>60</v>
      </c>
      <c r="D9" s="112">
        <v>0</v>
      </c>
      <c r="E9" s="112">
        <v>3356252</v>
      </c>
      <c r="F9" s="112">
        <v>43219868</v>
      </c>
      <c r="G9" s="112">
        <v>6059529</v>
      </c>
      <c r="H9" s="112">
        <v>5693120</v>
      </c>
      <c r="I9" s="112">
        <v>22243951</v>
      </c>
      <c r="J9" s="112">
        <v>14983161</v>
      </c>
      <c r="K9" s="112">
        <v>0</v>
      </c>
      <c r="L9" s="112">
        <v>155452914</v>
      </c>
      <c r="M9" s="112">
        <v>251008795</v>
      </c>
    </row>
    <row r="10" spans="2:13" ht="15" customHeight="1" x14ac:dyDescent="0.25">
      <c r="B10" s="56">
        <v>5807</v>
      </c>
      <c r="C10" s="117" t="s">
        <v>59</v>
      </c>
      <c r="D10" s="12">
        <v>0</v>
      </c>
      <c r="E10" s="12">
        <v>1301195</v>
      </c>
      <c r="F10" s="12">
        <v>2456163.75</v>
      </c>
      <c r="G10" s="12">
        <v>3583370</v>
      </c>
      <c r="H10" s="12">
        <v>46822.5</v>
      </c>
      <c r="I10" s="12">
        <v>11397679.689999999</v>
      </c>
      <c r="J10" s="12">
        <v>8639389.25</v>
      </c>
      <c r="K10" s="12">
        <v>0</v>
      </c>
      <c r="L10" s="12">
        <v>26088265.899999999</v>
      </c>
      <c r="M10" s="12">
        <v>53512886.090000004</v>
      </c>
    </row>
    <row r="11" spans="2:13" ht="15" customHeight="1" x14ac:dyDescent="0.25">
      <c r="B11" s="56">
        <v>5808</v>
      </c>
      <c r="C11" s="117" t="s">
        <v>58</v>
      </c>
      <c r="D11" s="12">
        <v>31500</v>
      </c>
      <c r="E11" s="12">
        <v>1120389.2</v>
      </c>
      <c r="F11" s="12">
        <v>13939567.84</v>
      </c>
      <c r="G11" s="12">
        <v>6128171.2800000003</v>
      </c>
      <c r="H11" s="12">
        <v>1989686.13</v>
      </c>
      <c r="I11" s="12">
        <v>17634906.039999999</v>
      </c>
      <c r="J11" s="12">
        <v>9263524.7599999998</v>
      </c>
      <c r="K11" s="12">
        <v>539468.07999999996</v>
      </c>
      <c r="L11" s="12">
        <v>61659692.509999998</v>
      </c>
      <c r="M11" s="12">
        <v>112306905.84</v>
      </c>
    </row>
    <row r="12" spans="2:13" ht="15" customHeight="1" x14ac:dyDescent="0.25">
      <c r="B12" s="56">
        <v>5809</v>
      </c>
      <c r="C12" s="117" t="s">
        <v>57</v>
      </c>
      <c r="D12" s="12">
        <v>0</v>
      </c>
      <c r="E12" s="12">
        <v>125000</v>
      </c>
      <c r="F12" s="12">
        <v>799251</v>
      </c>
      <c r="G12" s="12">
        <v>258488</v>
      </c>
      <c r="H12" s="12">
        <v>1242251.25</v>
      </c>
      <c r="I12" s="12">
        <v>10993499.25</v>
      </c>
      <c r="J12" s="12">
        <v>1290505.25</v>
      </c>
      <c r="K12" s="12">
        <v>0</v>
      </c>
      <c r="L12" s="12">
        <v>10223694.5</v>
      </c>
      <c r="M12" s="12">
        <v>24932689.25</v>
      </c>
    </row>
    <row r="13" spans="2:13" ht="15" customHeight="1" x14ac:dyDescent="0.25">
      <c r="B13" s="56">
        <v>6057</v>
      </c>
      <c r="C13" s="121" t="s">
        <v>168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</row>
    <row r="14" spans="2:13" ht="15" customHeight="1" x14ac:dyDescent="0.25">
      <c r="B14" s="56">
        <v>5799</v>
      </c>
      <c r="C14" s="67" t="s">
        <v>5</v>
      </c>
      <c r="D14" s="61">
        <v>1337077</v>
      </c>
      <c r="E14" s="61">
        <v>34837271.079999998</v>
      </c>
      <c r="F14" s="61">
        <v>16688434.880000001</v>
      </c>
      <c r="G14" s="61">
        <v>36984579.380000003</v>
      </c>
      <c r="H14" s="61">
        <v>6406083.5099999998</v>
      </c>
      <c r="I14" s="61">
        <v>89208443.980000004</v>
      </c>
      <c r="J14" s="61">
        <v>11988343.529999999</v>
      </c>
      <c r="K14" s="61">
        <v>3590213.75</v>
      </c>
      <c r="L14" s="61">
        <v>95982296.319999993</v>
      </c>
      <c r="M14" s="61">
        <v>297022743.43000001</v>
      </c>
    </row>
    <row r="15" spans="2:13" ht="15" customHeight="1" x14ac:dyDescent="0.25">
      <c r="B15" s="56">
        <v>5810</v>
      </c>
      <c r="C15" s="111" t="s">
        <v>56</v>
      </c>
      <c r="D15" s="112">
        <v>1287077</v>
      </c>
      <c r="E15" s="112">
        <v>34671792.079999998</v>
      </c>
      <c r="F15" s="112">
        <v>14070713.5</v>
      </c>
      <c r="G15" s="112">
        <v>32708757.129999999</v>
      </c>
      <c r="H15" s="112">
        <v>6376394.3799999999</v>
      </c>
      <c r="I15" s="112">
        <v>80485694.099999994</v>
      </c>
      <c r="J15" s="112">
        <v>8680162.2799999993</v>
      </c>
      <c r="K15" s="112">
        <v>3590213.75</v>
      </c>
      <c r="L15" s="112">
        <v>88347246.689999998</v>
      </c>
      <c r="M15" s="112">
        <v>270218050.91000003</v>
      </c>
    </row>
    <row r="16" spans="2:13" ht="15" customHeight="1" x14ac:dyDescent="0.25">
      <c r="B16" s="56">
        <v>5846</v>
      </c>
      <c r="C16" s="126" t="s">
        <v>129</v>
      </c>
      <c r="D16" s="127">
        <v>850301</v>
      </c>
      <c r="E16" s="127">
        <v>30693557.079999998</v>
      </c>
      <c r="F16" s="127">
        <v>3909897</v>
      </c>
      <c r="G16" s="127">
        <v>16928652.879999999</v>
      </c>
      <c r="H16" s="127">
        <v>4604876.38</v>
      </c>
      <c r="I16" s="127">
        <v>46864077.090000004</v>
      </c>
      <c r="J16" s="127">
        <v>5123419.28</v>
      </c>
      <c r="K16" s="127">
        <v>3036316.25</v>
      </c>
      <c r="L16" s="127">
        <v>58062265.359999999</v>
      </c>
      <c r="M16" s="127">
        <v>170073362.31999999</v>
      </c>
    </row>
    <row r="17" spans="2:13" ht="15" customHeight="1" x14ac:dyDescent="0.25">
      <c r="B17" s="56">
        <v>5847</v>
      </c>
      <c r="C17" s="126" t="s">
        <v>130</v>
      </c>
      <c r="D17" s="127">
        <v>0</v>
      </c>
      <c r="E17" s="127">
        <v>1086417.5</v>
      </c>
      <c r="F17" s="127">
        <v>1001395.25</v>
      </c>
      <c r="G17" s="127">
        <v>4387369.5</v>
      </c>
      <c r="H17" s="127">
        <v>49115</v>
      </c>
      <c r="I17" s="127">
        <v>9257127.75</v>
      </c>
      <c r="J17" s="127">
        <v>50000</v>
      </c>
      <c r="K17" s="127">
        <v>0</v>
      </c>
      <c r="L17" s="127">
        <v>6277704.5</v>
      </c>
      <c r="M17" s="127">
        <v>22109129.5</v>
      </c>
    </row>
    <row r="18" spans="2:13" ht="15" customHeight="1" x14ac:dyDescent="0.25">
      <c r="B18" s="56">
        <v>5848</v>
      </c>
      <c r="C18" s="126" t="s">
        <v>131</v>
      </c>
      <c r="D18" s="127">
        <v>0</v>
      </c>
      <c r="E18" s="127">
        <v>395237.5</v>
      </c>
      <c r="F18" s="127">
        <v>2787758.75</v>
      </c>
      <c r="G18" s="127">
        <v>3605292.5</v>
      </c>
      <c r="H18" s="127">
        <v>1011443</v>
      </c>
      <c r="I18" s="127">
        <v>5713535</v>
      </c>
      <c r="J18" s="127">
        <v>150500</v>
      </c>
      <c r="K18" s="127">
        <v>0</v>
      </c>
      <c r="L18" s="127">
        <v>5208171.2</v>
      </c>
      <c r="M18" s="127">
        <v>18871937.949999999</v>
      </c>
    </row>
    <row r="19" spans="2:13" ht="15" customHeight="1" x14ac:dyDescent="0.25">
      <c r="B19" s="56">
        <v>5849</v>
      </c>
      <c r="C19" s="126" t="s">
        <v>132</v>
      </c>
      <c r="D19" s="127">
        <v>436776</v>
      </c>
      <c r="E19" s="127">
        <v>516500</v>
      </c>
      <c r="F19" s="127">
        <v>0</v>
      </c>
      <c r="G19" s="127">
        <v>372925</v>
      </c>
      <c r="H19" s="127">
        <v>0</v>
      </c>
      <c r="I19" s="127">
        <v>3946362.5</v>
      </c>
      <c r="J19" s="127">
        <v>0</v>
      </c>
      <c r="K19" s="127">
        <v>0</v>
      </c>
      <c r="L19" s="127">
        <v>4704817</v>
      </c>
      <c r="M19" s="127">
        <v>9977380.5</v>
      </c>
    </row>
    <row r="20" spans="2:13" ht="15" customHeight="1" x14ac:dyDescent="0.25">
      <c r="B20" s="56">
        <v>5850</v>
      </c>
      <c r="C20" s="126" t="s">
        <v>133</v>
      </c>
      <c r="D20" s="127">
        <v>0</v>
      </c>
      <c r="E20" s="127">
        <v>676276</v>
      </c>
      <c r="F20" s="127">
        <v>3239510</v>
      </c>
      <c r="G20" s="127">
        <v>6467666</v>
      </c>
      <c r="H20" s="127">
        <v>295625</v>
      </c>
      <c r="I20" s="127">
        <v>11753549.76</v>
      </c>
      <c r="J20" s="127">
        <v>933931.25</v>
      </c>
      <c r="K20" s="127">
        <v>553897.5</v>
      </c>
      <c r="L20" s="127">
        <v>11514290.630000001</v>
      </c>
      <c r="M20" s="127">
        <v>35434746.140000001</v>
      </c>
    </row>
    <row r="21" spans="2:13" ht="15" customHeight="1" x14ac:dyDescent="0.25">
      <c r="B21" s="56">
        <v>5851</v>
      </c>
      <c r="C21" s="126" t="s">
        <v>134</v>
      </c>
      <c r="D21" s="127">
        <v>0</v>
      </c>
      <c r="E21" s="127">
        <v>1303804</v>
      </c>
      <c r="F21" s="127">
        <v>3132152.5</v>
      </c>
      <c r="G21" s="127">
        <v>946851.25</v>
      </c>
      <c r="H21" s="127">
        <v>415335</v>
      </c>
      <c r="I21" s="127">
        <v>2951042</v>
      </c>
      <c r="J21" s="127">
        <v>2422311.75</v>
      </c>
      <c r="K21" s="127">
        <v>0</v>
      </c>
      <c r="L21" s="127">
        <v>2579998</v>
      </c>
      <c r="M21" s="127">
        <v>13751494.5</v>
      </c>
    </row>
    <row r="22" spans="2:13" ht="15" customHeight="1" x14ac:dyDescent="0.25">
      <c r="B22" s="56">
        <v>5811</v>
      </c>
      <c r="C22" s="117" t="s">
        <v>55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349952.5</v>
      </c>
      <c r="M22" s="12">
        <v>349952.5</v>
      </c>
    </row>
    <row r="23" spans="2:13" ht="15" customHeight="1" x14ac:dyDescent="0.25">
      <c r="B23" s="56">
        <v>5812</v>
      </c>
      <c r="C23" s="117" t="s">
        <v>135</v>
      </c>
      <c r="D23" s="12">
        <v>50000</v>
      </c>
      <c r="E23" s="12">
        <v>165479</v>
      </c>
      <c r="F23" s="12">
        <v>2617721.38</v>
      </c>
      <c r="G23" s="12">
        <v>4275822.25</v>
      </c>
      <c r="H23" s="12">
        <v>29689.13</v>
      </c>
      <c r="I23" s="12">
        <v>8722749.8800000008</v>
      </c>
      <c r="J23" s="12">
        <v>3308181.25</v>
      </c>
      <c r="K23" s="12">
        <v>0</v>
      </c>
      <c r="L23" s="12">
        <v>7285097.1299999999</v>
      </c>
      <c r="M23" s="12">
        <v>26454740.02</v>
      </c>
    </row>
    <row r="24" spans="2:13" ht="15" customHeight="1" x14ac:dyDescent="0.25">
      <c r="B24" s="56">
        <v>6058</v>
      </c>
      <c r="C24" s="121" t="s">
        <v>184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</row>
    <row r="25" spans="2:13" ht="15" customHeight="1" x14ac:dyDescent="0.25">
      <c r="B25" s="56">
        <v>5800</v>
      </c>
      <c r="C25" s="67" t="s">
        <v>4</v>
      </c>
      <c r="D25" s="61">
        <v>4463902.5</v>
      </c>
      <c r="E25" s="61">
        <v>10120796.5</v>
      </c>
      <c r="F25" s="61">
        <v>34819603.289999999</v>
      </c>
      <c r="G25" s="61">
        <v>34977396.030000001</v>
      </c>
      <c r="H25" s="61">
        <v>14175766.380000001</v>
      </c>
      <c r="I25" s="61">
        <v>103444195.94</v>
      </c>
      <c r="J25" s="61">
        <v>19560761.16</v>
      </c>
      <c r="K25" s="61">
        <v>4094694.13</v>
      </c>
      <c r="L25" s="61">
        <v>265394637.72</v>
      </c>
      <c r="M25" s="61">
        <v>491051753.64999998</v>
      </c>
    </row>
    <row r="26" spans="2:13" ht="15" customHeight="1" x14ac:dyDescent="0.25">
      <c r="B26" s="56">
        <v>5813</v>
      </c>
      <c r="C26" s="111" t="s">
        <v>53</v>
      </c>
      <c r="D26" s="112">
        <v>0</v>
      </c>
      <c r="E26" s="112">
        <v>1424972.5</v>
      </c>
      <c r="F26" s="112">
        <v>5698106.25</v>
      </c>
      <c r="G26" s="112">
        <v>1182707</v>
      </c>
      <c r="H26" s="112">
        <v>3234425</v>
      </c>
      <c r="I26" s="112">
        <v>9495839.25</v>
      </c>
      <c r="J26" s="112">
        <v>7217449</v>
      </c>
      <c r="K26" s="112">
        <v>0</v>
      </c>
      <c r="L26" s="112">
        <v>64202385.609999999</v>
      </c>
      <c r="M26" s="112">
        <v>92455884.609999999</v>
      </c>
    </row>
    <row r="27" spans="2:13" ht="15" customHeight="1" x14ac:dyDescent="0.25">
      <c r="B27" s="56">
        <v>5814</v>
      </c>
      <c r="C27" s="117" t="s">
        <v>52</v>
      </c>
      <c r="D27" s="12">
        <v>286812.5</v>
      </c>
      <c r="E27" s="12">
        <v>966112.5</v>
      </c>
      <c r="F27" s="12">
        <v>4835610.51</v>
      </c>
      <c r="G27" s="12">
        <v>2590167.75</v>
      </c>
      <c r="H27" s="12">
        <v>74738.13</v>
      </c>
      <c r="I27" s="12">
        <v>5880997.75</v>
      </c>
      <c r="J27" s="12">
        <v>750570.13</v>
      </c>
      <c r="K27" s="12">
        <v>259000</v>
      </c>
      <c r="L27" s="12">
        <v>29690327.68</v>
      </c>
      <c r="M27" s="12">
        <v>45334336.950000003</v>
      </c>
    </row>
    <row r="28" spans="2:13" ht="15" customHeight="1" x14ac:dyDescent="0.25">
      <c r="B28" s="56">
        <v>5815</v>
      </c>
      <c r="C28" s="117" t="s">
        <v>51</v>
      </c>
      <c r="D28" s="12">
        <v>3803965</v>
      </c>
      <c r="E28" s="12">
        <v>1421448.75</v>
      </c>
      <c r="F28" s="12">
        <v>4595443.6500000004</v>
      </c>
      <c r="G28" s="12">
        <v>15234762.390000001</v>
      </c>
      <c r="H28" s="12">
        <v>2075062.5</v>
      </c>
      <c r="I28" s="12">
        <v>20189968.629999999</v>
      </c>
      <c r="J28" s="12">
        <v>3081555.63</v>
      </c>
      <c r="K28" s="12">
        <v>859475</v>
      </c>
      <c r="L28" s="12">
        <v>63419487.630000003</v>
      </c>
      <c r="M28" s="12">
        <v>114681169.18000001</v>
      </c>
    </row>
    <row r="29" spans="2:13" ht="15" customHeight="1" x14ac:dyDescent="0.25">
      <c r="B29" s="56">
        <v>5816</v>
      </c>
      <c r="C29" s="117" t="s">
        <v>50</v>
      </c>
      <c r="D29" s="12">
        <v>0</v>
      </c>
      <c r="E29" s="12">
        <v>5058262.75</v>
      </c>
      <c r="F29" s="12">
        <v>4649429.13</v>
      </c>
      <c r="G29" s="12">
        <v>14655237.640000001</v>
      </c>
      <c r="H29" s="12">
        <v>4943074.5</v>
      </c>
      <c r="I29" s="12">
        <v>54338622.18</v>
      </c>
      <c r="J29" s="12">
        <v>3759987.01</v>
      </c>
      <c r="K29" s="12">
        <v>2472394.13</v>
      </c>
      <c r="L29" s="12">
        <v>42274080.039999999</v>
      </c>
      <c r="M29" s="12">
        <v>132151087.38</v>
      </c>
    </row>
    <row r="30" spans="2:13" ht="15" customHeight="1" x14ac:dyDescent="0.25">
      <c r="B30" s="56">
        <v>5817</v>
      </c>
      <c r="C30" s="117" t="s">
        <v>49</v>
      </c>
      <c r="D30" s="12">
        <v>373125</v>
      </c>
      <c r="E30" s="12">
        <v>619375</v>
      </c>
      <c r="F30" s="12">
        <v>12298046.25</v>
      </c>
      <c r="G30" s="12">
        <v>1008521.25</v>
      </c>
      <c r="H30" s="12">
        <v>701625</v>
      </c>
      <c r="I30" s="12">
        <v>8430392.5</v>
      </c>
      <c r="J30" s="12">
        <v>1681153.88</v>
      </c>
      <c r="K30" s="12">
        <v>503825</v>
      </c>
      <c r="L30" s="12">
        <v>23797712.850000001</v>
      </c>
      <c r="M30" s="12">
        <v>49413776.729999997</v>
      </c>
    </row>
    <row r="31" spans="2:13" ht="15" customHeight="1" x14ac:dyDescent="0.25">
      <c r="B31" s="56">
        <v>5818</v>
      </c>
      <c r="C31" s="117" t="s">
        <v>48</v>
      </c>
      <c r="D31" s="12">
        <v>0</v>
      </c>
      <c r="E31" s="12">
        <v>0</v>
      </c>
      <c r="F31" s="12">
        <v>136000</v>
      </c>
      <c r="G31" s="12">
        <v>0</v>
      </c>
      <c r="H31" s="12">
        <v>2393312.5</v>
      </c>
      <c r="I31" s="12">
        <v>2110687.5</v>
      </c>
      <c r="J31" s="12">
        <v>910511.26</v>
      </c>
      <c r="K31" s="12">
        <v>0</v>
      </c>
      <c r="L31" s="12">
        <v>19276171.66</v>
      </c>
      <c r="M31" s="12">
        <v>24826682.920000002</v>
      </c>
    </row>
    <row r="32" spans="2:13" ht="15" customHeight="1" x14ac:dyDescent="0.25">
      <c r="B32" s="56">
        <v>5819</v>
      </c>
      <c r="C32" s="117" t="s">
        <v>47</v>
      </c>
      <c r="D32" s="12">
        <v>0</v>
      </c>
      <c r="E32" s="12">
        <v>630625</v>
      </c>
      <c r="F32" s="12">
        <v>2606967.5</v>
      </c>
      <c r="G32" s="12">
        <v>306000</v>
      </c>
      <c r="H32" s="12">
        <v>753528.75</v>
      </c>
      <c r="I32" s="12">
        <v>2997688.13</v>
      </c>
      <c r="J32" s="12">
        <v>2159534.25</v>
      </c>
      <c r="K32" s="12">
        <v>0</v>
      </c>
      <c r="L32" s="12">
        <v>22734472.25</v>
      </c>
      <c r="M32" s="12">
        <v>32188815.879999999</v>
      </c>
    </row>
    <row r="33" spans="2:13" ht="15" customHeight="1" x14ac:dyDescent="0.25">
      <c r="B33" s="56">
        <v>6059</v>
      </c>
      <c r="C33" s="121" t="s">
        <v>185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2:13" ht="28.5" customHeight="1" x14ac:dyDescent="0.25">
      <c r="B34" s="56">
        <v>5801</v>
      </c>
      <c r="C34" s="77" t="s">
        <v>165</v>
      </c>
      <c r="D34" s="61">
        <v>0</v>
      </c>
      <c r="E34" s="61">
        <v>0</v>
      </c>
      <c r="F34" s="61">
        <v>0</v>
      </c>
      <c r="G34" s="61">
        <v>201250</v>
      </c>
      <c r="H34" s="61">
        <v>0</v>
      </c>
      <c r="I34" s="61">
        <v>4729284.5</v>
      </c>
      <c r="J34" s="61">
        <v>661625</v>
      </c>
      <c r="K34" s="61">
        <v>0</v>
      </c>
      <c r="L34" s="61">
        <v>4270456.75</v>
      </c>
      <c r="M34" s="61">
        <v>9862616.25</v>
      </c>
    </row>
    <row r="35" spans="2:13" ht="15" customHeight="1" x14ac:dyDescent="0.25">
      <c r="B35" s="56">
        <v>5820</v>
      </c>
      <c r="C35" s="111" t="s">
        <v>46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4204372</v>
      </c>
      <c r="J35" s="112">
        <v>0</v>
      </c>
      <c r="K35" s="112">
        <v>0</v>
      </c>
      <c r="L35" s="112">
        <v>1575143</v>
      </c>
      <c r="M35" s="112">
        <v>5779515</v>
      </c>
    </row>
    <row r="36" spans="2:13" ht="15" customHeight="1" x14ac:dyDescent="0.25">
      <c r="B36" s="56">
        <v>5821</v>
      </c>
      <c r="C36" s="117" t="s">
        <v>45</v>
      </c>
      <c r="D36" s="12">
        <v>0</v>
      </c>
      <c r="E36" s="12">
        <v>0</v>
      </c>
      <c r="F36" s="12">
        <v>0</v>
      </c>
      <c r="G36" s="12">
        <v>201250</v>
      </c>
      <c r="H36" s="12">
        <v>0</v>
      </c>
      <c r="I36" s="12">
        <v>524912.5</v>
      </c>
      <c r="J36" s="12">
        <v>411625</v>
      </c>
      <c r="K36" s="12">
        <v>0</v>
      </c>
      <c r="L36" s="12">
        <v>1968380</v>
      </c>
      <c r="M36" s="12">
        <v>3106167.5</v>
      </c>
    </row>
    <row r="37" spans="2:13" ht="15" customHeight="1" x14ac:dyDescent="0.25">
      <c r="B37" s="56">
        <v>5822</v>
      </c>
      <c r="C37" s="117" t="s">
        <v>44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56">
        <v>5823</v>
      </c>
      <c r="C38" s="117" t="s">
        <v>43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56">
        <v>5824</v>
      </c>
      <c r="C39" s="117" t="s">
        <v>42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56">
        <v>5825</v>
      </c>
      <c r="C40" s="117" t="s">
        <v>41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250000</v>
      </c>
      <c r="K40" s="12">
        <v>0</v>
      </c>
      <c r="L40" s="12">
        <v>0</v>
      </c>
      <c r="M40" s="12">
        <v>250000</v>
      </c>
    </row>
    <row r="41" spans="2:13" ht="15" customHeight="1" x14ac:dyDescent="0.25">
      <c r="B41" s="56">
        <v>6060</v>
      </c>
      <c r="C41" s="121" t="s">
        <v>169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726933.75</v>
      </c>
      <c r="M41" s="108">
        <v>726933.75</v>
      </c>
    </row>
    <row r="42" spans="2:13" ht="15" customHeight="1" x14ac:dyDescent="0.25">
      <c r="B42" s="56">
        <v>5802</v>
      </c>
      <c r="C42" s="67" t="s">
        <v>3</v>
      </c>
      <c r="D42" s="61">
        <v>0</v>
      </c>
      <c r="E42" s="61">
        <v>103000</v>
      </c>
      <c r="F42" s="61">
        <v>501625</v>
      </c>
      <c r="G42" s="61">
        <v>573076</v>
      </c>
      <c r="H42" s="61">
        <v>0</v>
      </c>
      <c r="I42" s="61">
        <v>3818296.52</v>
      </c>
      <c r="J42" s="61">
        <v>439803.75</v>
      </c>
      <c r="K42" s="61">
        <v>0</v>
      </c>
      <c r="L42" s="61">
        <v>13738389.699999999</v>
      </c>
      <c r="M42" s="61">
        <v>19174190.969999999</v>
      </c>
    </row>
    <row r="43" spans="2:13" ht="15" customHeight="1" x14ac:dyDescent="0.25">
      <c r="B43" s="56">
        <v>5826</v>
      </c>
      <c r="C43" s="111" t="s">
        <v>40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1836067</v>
      </c>
      <c r="M43" s="112">
        <v>1836067</v>
      </c>
    </row>
    <row r="44" spans="2:13" ht="15" customHeight="1" x14ac:dyDescent="0.25">
      <c r="B44" s="56">
        <v>5827</v>
      </c>
      <c r="C44" s="117" t="s">
        <v>39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2445467.5</v>
      </c>
      <c r="J44" s="12">
        <v>0</v>
      </c>
      <c r="K44" s="12">
        <v>0</v>
      </c>
      <c r="L44" s="12">
        <v>1932122.45</v>
      </c>
      <c r="M44" s="12">
        <v>4377589.95</v>
      </c>
    </row>
    <row r="45" spans="2:13" ht="15" customHeight="1" x14ac:dyDescent="0.25">
      <c r="B45" s="56">
        <v>5828</v>
      </c>
      <c r="C45" s="117" t="s">
        <v>38</v>
      </c>
      <c r="D45" s="12">
        <v>0</v>
      </c>
      <c r="E45" s="12">
        <v>0</v>
      </c>
      <c r="F45" s="12">
        <v>501625</v>
      </c>
      <c r="G45" s="12">
        <v>226701</v>
      </c>
      <c r="H45" s="12">
        <v>0</v>
      </c>
      <c r="I45" s="12">
        <v>417766.52</v>
      </c>
      <c r="J45" s="12">
        <v>0</v>
      </c>
      <c r="K45" s="12">
        <v>0</v>
      </c>
      <c r="L45" s="12">
        <v>2428033.75</v>
      </c>
      <c r="M45" s="12">
        <v>3574126.27</v>
      </c>
    </row>
    <row r="46" spans="2:13" ht="15" customHeight="1" x14ac:dyDescent="0.25">
      <c r="B46" s="56">
        <v>5829</v>
      </c>
      <c r="C46" s="117" t="s">
        <v>37</v>
      </c>
      <c r="D46" s="12">
        <v>0</v>
      </c>
      <c r="E46" s="12">
        <v>0</v>
      </c>
      <c r="F46" s="12">
        <v>0</v>
      </c>
      <c r="G46" s="12">
        <v>346375</v>
      </c>
      <c r="H46" s="12">
        <v>0</v>
      </c>
      <c r="I46" s="12">
        <v>0</v>
      </c>
      <c r="J46" s="12">
        <v>304616.25</v>
      </c>
      <c r="K46" s="12">
        <v>0</v>
      </c>
      <c r="L46" s="12">
        <v>1001625</v>
      </c>
      <c r="M46" s="12">
        <v>1652616.25</v>
      </c>
    </row>
    <row r="47" spans="2:13" ht="15" customHeight="1" x14ac:dyDescent="0.25">
      <c r="B47" s="56">
        <v>5830</v>
      </c>
      <c r="C47" s="117" t="s">
        <v>36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135187.5</v>
      </c>
      <c r="K47" s="12">
        <v>0</v>
      </c>
      <c r="L47" s="12">
        <v>0</v>
      </c>
      <c r="M47" s="12">
        <v>135187.5</v>
      </c>
    </row>
    <row r="48" spans="2:13" ht="15" customHeight="1" x14ac:dyDescent="0.25">
      <c r="B48" s="56">
        <v>5831</v>
      </c>
      <c r="C48" s="117" t="s">
        <v>35</v>
      </c>
      <c r="D48" s="12">
        <v>0</v>
      </c>
      <c r="E48" s="12">
        <v>103000</v>
      </c>
      <c r="F48" s="12">
        <v>0</v>
      </c>
      <c r="G48" s="12">
        <v>0</v>
      </c>
      <c r="H48" s="12">
        <v>0</v>
      </c>
      <c r="I48" s="12">
        <v>955062.5</v>
      </c>
      <c r="J48" s="12">
        <v>0</v>
      </c>
      <c r="K48" s="12">
        <v>0</v>
      </c>
      <c r="L48" s="12">
        <v>6396840.25</v>
      </c>
      <c r="M48" s="12">
        <v>7454902.75</v>
      </c>
    </row>
    <row r="49" spans="1:13" ht="15" customHeight="1" x14ac:dyDescent="0.25">
      <c r="B49" s="56">
        <v>5832</v>
      </c>
      <c r="C49" s="117" t="s">
        <v>34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54516.25</v>
      </c>
      <c r="M49" s="12">
        <v>54516.25</v>
      </c>
    </row>
    <row r="50" spans="1:13" ht="15" customHeight="1" x14ac:dyDescent="0.25">
      <c r="B50" s="56">
        <v>5833</v>
      </c>
      <c r="C50" s="117" t="s">
        <v>33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5" customHeight="1" x14ac:dyDescent="0.25">
      <c r="B51" s="56">
        <v>6061</v>
      </c>
      <c r="C51" s="121" t="s">
        <v>170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89185</v>
      </c>
      <c r="M51" s="108">
        <v>89185</v>
      </c>
    </row>
    <row r="52" spans="1:13" ht="15" customHeight="1" x14ac:dyDescent="0.25">
      <c r="B52" s="56">
        <v>5803</v>
      </c>
      <c r="C52" s="67" t="s">
        <v>171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ht="15" customHeight="1" x14ac:dyDescent="0.25">
      <c r="B53" s="56">
        <v>5804</v>
      </c>
      <c r="C53" s="67" t="s">
        <v>172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25">
      <c r="B54" s="56">
        <v>6055</v>
      </c>
      <c r="C54" s="67" t="s">
        <v>166</v>
      </c>
      <c r="D54" s="61">
        <v>0</v>
      </c>
      <c r="E54" s="61">
        <v>0</v>
      </c>
      <c r="F54" s="61">
        <v>451312.5</v>
      </c>
      <c r="G54" s="61">
        <v>203353.75</v>
      </c>
      <c r="H54" s="61">
        <v>0</v>
      </c>
      <c r="I54" s="61">
        <v>2187421.2599999998</v>
      </c>
      <c r="J54" s="61">
        <v>879902.63</v>
      </c>
      <c r="K54" s="61">
        <v>0</v>
      </c>
      <c r="L54" s="61">
        <v>2075423.9</v>
      </c>
      <c r="M54" s="61">
        <v>5797414.04</v>
      </c>
    </row>
    <row r="55" spans="1:13" ht="15" hidden="1" customHeight="1" x14ac:dyDescent="0.25">
      <c r="B55" s="56">
        <v>6056</v>
      </c>
      <c r="C55" s="68" t="s">
        <v>173</v>
      </c>
      <c r="D55" s="61">
        <v>0</v>
      </c>
      <c r="E55" s="61">
        <v>0</v>
      </c>
      <c r="F55" s="61">
        <v>451312.5</v>
      </c>
      <c r="G55" s="61">
        <v>203353.75</v>
      </c>
      <c r="H55" s="61">
        <v>0</v>
      </c>
      <c r="I55" s="61">
        <v>2187421.2599999998</v>
      </c>
      <c r="J55" s="61">
        <v>879902.63</v>
      </c>
      <c r="K55" s="61">
        <v>0</v>
      </c>
      <c r="L55" s="61">
        <v>2075423.9</v>
      </c>
      <c r="M55" s="61">
        <v>5797414.04</v>
      </c>
    </row>
    <row r="56" spans="1:13" ht="15" customHeight="1" x14ac:dyDescent="0.25">
      <c r="B56" s="56">
        <v>5797</v>
      </c>
      <c r="C56" s="69" t="s">
        <v>2</v>
      </c>
      <c r="D56" s="64">
        <v>0</v>
      </c>
      <c r="E56" s="64">
        <v>0</v>
      </c>
      <c r="F56" s="64">
        <v>57066.75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1391426.5</v>
      </c>
      <c r="M56" s="64">
        <v>1448493.25</v>
      </c>
    </row>
    <row r="57" spans="1:13" ht="15" hidden="1" customHeight="1" x14ac:dyDescent="0.25">
      <c r="B57" s="56">
        <v>5805</v>
      </c>
      <c r="C57" s="51" t="s">
        <v>167</v>
      </c>
      <c r="D57" s="43">
        <v>0</v>
      </c>
      <c r="E57" s="43">
        <v>0</v>
      </c>
      <c r="F57" s="43">
        <v>57066.75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1391426.5</v>
      </c>
      <c r="M57" s="43">
        <v>1448493.25</v>
      </c>
    </row>
    <row r="58" spans="1:13" ht="15" hidden="1" customHeight="1" x14ac:dyDescent="0.25">
      <c r="B58" s="56">
        <v>5834</v>
      </c>
      <c r="C58" s="52" t="s">
        <v>2</v>
      </c>
      <c r="D58" s="43">
        <v>0</v>
      </c>
      <c r="E58" s="43">
        <v>0</v>
      </c>
      <c r="F58" s="43">
        <v>57066.75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1391426.5</v>
      </c>
      <c r="M58" s="43">
        <v>1448493.25</v>
      </c>
    </row>
    <row r="59" spans="1:13" ht="15" customHeight="1" x14ac:dyDescent="0.25">
      <c r="B59" s="56"/>
    </row>
    <row r="60" spans="1:13" ht="15" customHeight="1" x14ac:dyDescent="0.25">
      <c r="C60" s="168" t="s">
        <v>163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15" customHeight="1" x14ac:dyDescent="0.25">
      <c r="C61" s="168" t="s">
        <v>164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162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M64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42578125" style="33" customWidth="1"/>
    <col min="4" max="4" width="16.7109375" style="33" customWidth="1"/>
    <col min="5" max="5" width="15.5703125" style="33" customWidth="1"/>
    <col min="6" max="6" width="18" style="33" customWidth="1"/>
    <col min="7" max="7" width="16.7109375" style="33" customWidth="1"/>
    <col min="8" max="13" width="15.1406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3"/>
    </row>
    <row r="2" spans="2:13" ht="25.5" customHeight="1" x14ac:dyDescent="0.35">
      <c r="C2" s="54" t="s">
        <v>204</v>
      </c>
      <c r="D2" s="44"/>
      <c r="E2" s="44"/>
      <c r="F2" s="44"/>
      <c r="G2" s="44"/>
      <c r="H2" s="55"/>
      <c r="I2" s="55"/>
      <c r="J2" s="55"/>
      <c r="K2" s="55"/>
      <c r="L2" s="55"/>
      <c r="M2" s="55"/>
    </row>
    <row r="3" spans="2:13" ht="25.5" customHeight="1" x14ac:dyDescent="0.35">
      <c r="C3" s="101" t="s">
        <v>95</v>
      </c>
      <c r="D3" s="44"/>
      <c r="E3" s="44"/>
      <c r="F3" s="44"/>
      <c r="G3" s="44"/>
      <c r="H3" s="55"/>
      <c r="I3" s="55"/>
      <c r="J3" s="55"/>
      <c r="K3" s="55"/>
      <c r="L3" s="55"/>
      <c r="M3" s="55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7.25" customHeight="1" x14ac:dyDescent="0.25">
      <c r="D5" s="37" t="s">
        <v>140</v>
      </c>
      <c r="E5" s="37" t="s">
        <v>141</v>
      </c>
      <c r="F5" s="37" t="s">
        <v>142</v>
      </c>
      <c r="G5" s="37" t="s">
        <v>143</v>
      </c>
      <c r="H5" s="37" t="s">
        <v>144</v>
      </c>
      <c r="I5" s="37" t="s">
        <v>145</v>
      </c>
      <c r="J5" s="37" t="s">
        <v>146</v>
      </c>
      <c r="K5" s="37" t="s">
        <v>147</v>
      </c>
      <c r="L5" s="37" t="s">
        <v>148</v>
      </c>
      <c r="M5" s="37" t="s">
        <v>149</v>
      </c>
    </row>
    <row r="6" spans="2:13" ht="15" customHeight="1" x14ac:dyDescent="0.25">
      <c r="B6" s="56">
        <v>5795</v>
      </c>
      <c r="C6" s="42" t="s">
        <v>182</v>
      </c>
      <c r="D6" s="35">
        <v>2</v>
      </c>
      <c r="E6" s="35">
        <v>30</v>
      </c>
      <c r="F6" s="35">
        <v>65</v>
      </c>
      <c r="G6" s="35">
        <v>45</v>
      </c>
      <c r="H6" s="35">
        <v>12</v>
      </c>
      <c r="I6" s="35">
        <v>120</v>
      </c>
      <c r="J6" s="35">
        <v>35</v>
      </c>
      <c r="K6" s="35">
        <v>1</v>
      </c>
      <c r="L6" s="35">
        <v>331</v>
      </c>
      <c r="M6" s="35">
        <v>641</v>
      </c>
    </row>
    <row r="7" spans="2:13" ht="15" customHeight="1" x14ac:dyDescent="0.25">
      <c r="B7" s="56">
        <v>5796</v>
      </c>
      <c r="C7" s="60" t="s">
        <v>183</v>
      </c>
      <c r="D7" s="61">
        <v>2</v>
      </c>
      <c r="E7" s="61">
        <v>30</v>
      </c>
      <c r="F7" s="61">
        <v>65</v>
      </c>
      <c r="G7" s="61">
        <v>45</v>
      </c>
      <c r="H7" s="61">
        <v>12</v>
      </c>
      <c r="I7" s="61">
        <v>120</v>
      </c>
      <c r="J7" s="61">
        <v>35</v>
      </c>
      <c r="K7" s="61">
        <v>1</v>
      </c>
      <c r="L7" s="61">
        <v>330</v>
      </c>
      <c r="M7" s="61">
        <v>640</v>
      </c>
    </row>
    <row r="8" spans="2:13" ht="15" customHeight="1" x14ac:dyDescent="0.25">
      <c r="B8" s="56">
        <v>5798</v>
      </c>
      <c r="C8" s="67" t="s">
        <v>6</v>
      </c>
      <c r="D8" s="61">
        <v>0</v>
      </c>
      <c r="E8" s="61">
        <v>5</v>
      </c>
      <c r="F8" s="61">
        <v>43</v>
      </c>
      <c r="G8" s="61">
        <v>8</v>
      </c>
      <c r="H8" s="61">
        <v>5</v>
      </c>
      <c r="I8" s="61">
        <v>35</v>
      </c>
      <c r="J8" s="61">
        <v>22</v>
      </c>
      <c r="K8" s="61">
        <v>0</v>
      </c>
      <c r="L8" s="61">
        <v>195</v>
      </c>
      <c r="M8" s="61">
        <v>313</v>
      </c>
    </row>
    <row r="9" spans="2:13" ht="15" customHeight="1" x14ac:dyDescent="0.25">
      <c r="B9" s="56">
        <v>5806</v>
      </c>
      <c r="C9" s="111" t="s">
        <v>60</v>
      </c>
      <c r="D9" s="112">
        <v>0</v>
      </c>
      <c r="E9" s="112">
        <v>2</v>
      </c>
      <c r="F9" s="112">
        <v>25</v>
      </c>
      <c r="G9" s="112">
        <v>3</v>
      </c>
      <c r="H9" s="112">
        <v>3</v>
      </c>
      <c r="I9" s="112">
        <v>12</v>
      </c>
      <c r="J9" s="112">
        <v>7</v>
      </c>
      <c r="K9" s="112">
        <v>0</v>
      </c>
      <c r="L9" s="112">
        <v>81</v>
      </c>
      <c r="M9" s="112">
        <v>133</v>
      </c>
    </row>
    <row r="10" spans="2:13" ht="15" customHeight="1" x14ac:dyDescent="0.25">
      <c r="B10" s="56">
        <v>5807</v>
      </c>
      <c r="C10" s="117" t="s">
        <v>59</v>
      </c>
      <c r="D10" s="12">
        <v>0</v>
      </c>
      <c r="E10" s="12">
        <v>1</v>
      </c>
      <c r="F10" s="12">
        <v>0</v>
      </c>
      <c r="G10" s="12">
        <v>2</v>
      </c>
      <c r="H10" s="12">
        <v>0</v>
      </c>
      <c r="I10" s="12">
        <v>3</v>
      </c>
      <c r="J10" s="12">
        <v>2</v>
      </c>
      <c r="K10" s="12">
        <v>0</v>
      </c>
      <c r="L10" s="12">
        <v>10</v>
      </c>
      <c r="M10" s="12">
        <v>18</v>
      </c>
    </row>
    <row r="11" spans="2:13" ht="15" customHeight="1" x14ac:dyDescent="0.25">
      <c r="B11" s="56">
        <v>5808</v>
      </c>
      <c r="C11" s="117" t="s">
        <v>58</v>
      </c>
      <c r="D11" s="12">
        <v>0</v>
      </c>
      <c r="E11" s="12">
        <v>2</v>
      </c>
      <c r="F11" s="12">
        <v>18</v>
      </c>
      <c r="G11" s="12">
        <v>3</v>
      </c>
      <c r="H11" s="12">
        <v>2</v>
      </c>
      <c r="I11" s="12">
        <v>16</v>
      </c>
      <c r="J11" s="12">
        <v>12</v>
      </c>
      <c r="K11" s="12">
        <v>0</v>
      </c>
      <c r="L11" s="12">
        <v>102</v>
      </c>
      <c r="M11" s="12">
        <v>155</v>
      </c>
    </row>
    <row r="12" spans="2:13" ht="15" customHeight="1" x14ac:dyDescent="0.25">
      <c r="B12" s="56">
        <v>5809</v>
      </c>
      <c r="C12" s="117" t="s">
        <v>57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4</v>
      </c>
      <c r="J12" s="12">
        <v>1</v>
      </c>
      <c r="K12" s="12">
        <v>0</v>
      </c>
      <c r="L12" s="12">
        <v>2</v>
      </c>
      <c r="M12" s="12">
        <v>7</v>
      </c>
    </row>
    <row r="13" spans="2:13" ht="15" customHeight="1" x14ac:dyDescent="0.25">
      <c r="B13" s="56">
        <v>6057</v>
      </c>
      <c r="C13" s="121" t="s">
        <v>168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</row>
    <row r="14" spans="2:13" ht="15" customHeight="1" x14ac:dyDescent="0.25">
      <c r="B14" s="56">
        <v>5799</v>
      </c>
      <c r="C14" s="67" t="s">
        <v>5</v>
      </c>
      <c r="D14" s="61">
        <v>1</v>
      </c>
      <c r="E14" s="61">
        <v>17</v>
      </c>
      <c r="F14" s="61">
        <v>10</v>
      </c>
      <c r="G14" s="61">
        <v>22</v>
      </c>
      <c r="H14" s="61">
        <v>3</v>
      </c>
      <c r="I14" s="61">
        <v>34</v>
      </c>
      <c r="J14" s="61">
        <v>9</v>
      </c>
      <c r="K14" s="61">
        <v>0</v>
      </c>
      <c r="L14" s="61">
        <v>53</v>
      </c>
      <c r="M14" s="61">
        <v>149</v>
      </c>
    </row>
    <row r="15" spans="2:13" ht="15" customHeight="1" x14ac:dyDescent="0.25">
      <c r="B15" s="56">
        <v>5810</v>
      </c>
      <c r="C15" s="111" t="s">
        <v>56</v>
      </c>
      <c r="D15" s="112">
        <v>0</v>
      </c>
      <c r="E15" s="112">
        <v>16</v>
      </c>
      <c r="F15" s="112">
        <v>6</v>
      </c>
      <c r="G15" s="112">
        <v>12</v>
      </c>
      <c r="H15" s="112">
        <v>3</v>
      </c>
      <c r="I15" s="112">
        <v>18</v>
      </c>
      <c r="J15" s="112">
        <v>5</v>
      </c>
      <c r="K15" s="112">
        <v>0</v>
      </c>
      <c r="L15" s="112">
        <v>27</v>
      </c>
      <c r="M15" s="112">
        <v>87</v>
      </c>
    </row>
    <row r="16" spans="2:13" ht="15" customHeight="1" x14ac:dyDescent="0.25">
      <c r="B16" s="56">
        <v>5846</v>
      </c>
      <c r="C16" s="126" t="s">
        <v>129</v>
      </c>
      <c r="D16" s="127">
        <v>0</v>
      </c>
      <c r="E16" s="127">
        <v>16</v>
      </c>
      <c r="F16" s="127">
        <v>2</v>
      </c>
      <c r="G16" s="127">
        <v>10</v>
      </c>
      <c r="H16" s="127">
        <v>2</v>
      </c>
      <c r="I16" s="127">
        <v>12</v>
      </c>
      <c r="J16" s="127">
        <v>2</v>
      </c>
      <c r="K16" s="127">
        <v>0</v>
      </c>
      <c r="L16" s="127">
        <v>19</v>
      </c>
      <c r="M16" s="127">
        <v>63</v>
      </c>
    </row>
    <row r="17" spans="2:13" ht="15" customHeight="1" x14ac:dyDescent="0.25">
      <c r="B17" s="56">
        <v>5847</v>
      </c>
      <c r="C17" s="126" t="s">
        <v>130</v>
      </c>
      <c r="D17" s="127">
        <v>0</v>
      </c>
      <c r="E17" s="127">
        <v>0</v>
      </c>
      <c r="F17" s="127">
        <v>0</v>
      </c>
      <c r="G17" s="127">
        <v>1</v>
      </c>
      <c r="H17" s="127">
        <v>0</v>
      </c>
      <c r="I17" s="127">
        <v>3</v>
      </c>
      <c r="J17" s="127">
        <v>1</v>
      </c>
      <c r="K17" s="127">
        <v>0</v>
      </c>
      <c r="L17" s="127">
        <v>3</v>
      </c>
      <c r="M17" s="127">
        <v>8</v>
      </c>
    </row>
    <row r="18" spans="2:13" ht="15" customHeight="1" x14ac:dyDescent="0.25">
      <c r="B18" s="56">
        <v>5848</v>
      </c>
      <c r="C18" s="126" t="s">
        <v>131</v>
      </c>
      <c r="D18" s="127">
        <v>0</v>
      </c>
      <c r="E18" s="127">
        <v>0</v>
      </c>
      <c r="F18" s="127">
        <v>1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2</v>
      </c>
      <c r="M18" s="127">
        <v>3</v>
      </c>
    </row>
    <row r="19" spans="2:13" ht="15" customHeight="1" x14ac:dyDescent="0.25">
      <c r="B19" s="56">
        <v>5849</v>
      </c>
      <c r="C19" s="126" t="s">
        <v>132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1</v>
      </c>
      <c r="J19" s="127">
        <v>0</v>
      </c>
      <c r="K19" s="127">
        <v>0</v>
      </c>
      <c r="L19" s="127">
        <v>0</v>
      </c>
      <c r="M19" s="127">
        <v>1</v>
      </c>
    </row>
    <row r="20" spans="2:13" ht="15" customHeight="1" x14ac:dyDescent="0.25">
      <c r="B20" s="56">
        <v>5850</v>
      </c>
      <c r="C20" s="126" t="s">
        <v>133</v>
      </c>
      <c r="D20" s="127">
        <v>0</v>
      </c>
      <c r="E20" s="127">
        <v>0</v>
      </c>
      <c r="F20" s="127">
        <v>0</v>
      </c>
      <c r="G20" s="127">
        <v>1</v>
      </c>
      <c r="H20" s="127">
        <v>0</v>
      </c>
      <c r="I20" s="127">
        <v>2</v>
      </c>
      <c r="J20" s="127">
        <v>1</v>
      </c>
      <c r="K20" s="127">
        <v>0</v>
      </c>
      <c r="L20" s="127">
        <v>2</v>
      </c>
      <c r="M20" s="127">
        <v>6</v>
      </c>
    </row>
    <row r="21" spans="2:13" ht="15" customHeight="1" x14ac:dyDescent="0.25">
      <c r="B21" s="56">
        <v>5851</v>
      </c>
      <c r="C21" s="126" t="s">
        <v>134</v>
      </c>
      <c r="D21" s="127">
        <v>0</v>
      </c>
      <c r="E21" s="127">
        <v>0</v>
      </c>
      <c r="F21" s="127">
        <v>3</v>
      </c>
      <c r="G21" s="127">
        <v>0</v>
      </c>
      <c r="H21" s="127">
        <v>1</v>
      </c>
      <c r="I21" s="127">
        <v>0</v>
      </c>
      <c r="J21" s="127">
        <v>1</v>
      </c>
      <c r="K21" s="127">
        <v>0</v>
      </c>
      <c r="L21" s="127">
        <v>1</v>
      </c>
      <c r="M21" s="127">
        <v>6</v>
      </c>
    </row>
    <row r="22" spans="2:13" ht="15" customHeight="1" x14ac:dyDescent="0.25">
      <c r="B22" s="56">
        <v>5811</v>
      </c>
      <c r="C22" s="117" t="s">
        <v>55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1</v>
      </c>
    </row>
    <row r="23" spans="2:13" ht="15" customHeight="1" x14ac:dyDescent="0.25">
      <c r="B23" s="56">
        <v>5812</v>
      </c>
      <c r="C23" s="117" t="s">
        <v>135</v>
      </c>
      <c r="D23" s="12">
        <v>1</v>
      </c>
      <c r="E23" s="12">
        <v>1</v>
      </c>
      <c r="F23" s="12">
        <v>4</v>
      </c>
      <c r="G23" s="12">
        <v>10</v>
      </c>
      <c r="H23" s="12">
        <v>0</v>
      </c>
      <c r="I23" s="12">
        <v>16</v>
      </c>
      <c r="J23" s="12">
        <v>4</v>
      </c>
      <c r="K23" s="12">
        <v>0</v>
      </c>
      <c r="L23" s="12">
        <v>25</v>
      </c>
      <c r="M23" s="12">
        <v>61</v>
      </c>
    </row>
    <row r="24" spans="2:13" ht="15" customHeight="1" x14ac:dyDescent="0.25">
      <c r="B24" s="56">
        <v>6058</v>
      </c>
      <c r="C24" s="121" t="s">
        <v>184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</row>
    <row r="25" spans="2:13" ht="15" customHeight="1" x14ac:dyDescent="0.25">
      <c r="B25" s="56">
        <v>5800</v>
      </c>
      <c r="C25" s="67" t="s">
        <v>4</v>
      </c>
      <c r="D25" s="61">
        <v>1</v>
      </c>
      <c r="E25" s="61">
        <v>8</v>
      </c>
      <c r="F25" s="61">
        <v>12</v>
      </c>
      <c r="G25" s="61">
        <v>15</v>
      </c>
      <c r="H25" s="61">
        <v>4</v>
      </c>
      <c r="I25" s="61">
        <v>46</v>
      </c>
      <c r="J25" s="61">
        <v>3</v>
      </c>
      <c r="K25" s="61">
        <v>1</v>
      </c>
      <c r="L25" s="61">
        <v>71</v>
      </c>
      <c r="M25" s="61">
        <v>161</v>
      </c>
    </row>
    <row r="26" spans="2:13" ht="15" customHeight="1" x14ac:dyDescent="0.25">
      <c r="B26" s="56">
        <v>5813</v>
      </c>
      <c r="C26" s="111" t="s">
        <v>53</v>
      </c>
      <c r="D26" s="112">
        <v>0</v>
      </c>
      <c r="E26" s="112">
        <v>3</v>
      </c>
      <c r="F26" s="112">
        <v>1</v>
      </c>
      <c r="G26" s="112">
        <v>0</v>
      </c>
      <c r="H26" s="112">
        <v>0</v>
      </c>
      <c r="I26" s="112">
        <v>4</v>
      </c>
      <c r="J26" s="112">
        <v>1</v>
      </c>
      <c r="K26" s="112">
        <v>0</v>
      </c>
      <c r="L26" s="112">
        <v>13</v>
      </c>
      <c r="M26" s="112">
        <v>22</v>
      </c>
    </row>
    <row r="27" spans="2:13" ht="15" customHeight="1" x14ac:dyDescent="0.25">
      <c r="B27" s="56">
        <v>5814</v>
      </c>
      <c r="C27" s="117" t="s">
        <v>52</v>
      </c>
      <c r="D27" s="12">
        <v>0</v>
      </c>
      <c r="E27" s="12">
        <v>1</v>
      </c>
      <c r="F27" s="12">
        <v>0</v>
      </c>
      <c r="G27" s="12">
        <v>1</v>
      </c>
      <c r="H27" s="12">
        <v>0</v>
      </c>
      <c r="I27" s="12">
        <v>4</v>
      </c>
      <c r="J27" s="12">
        <v>0</v>
      </c>
      <c r="K27" s="12">
        <v>0</v>
      </c>
      <c r="L27" s="12">
        <v>9</v>
      </c>
      <c r="M27" s="12">
        <v>15</v>
      </c>
    </row>
    <row r="28" spans="2:13" ht="15" customHeight="1" x14ac:dyDescent="0.25">
      <c r="B28" s="56">
        <v>5815</v>
      </c>
      <c r="C28" s="117" t="s">
        <v>51</v>
      </c>
      <c r="D28" s="12">
        <v>1</v>
      </c>
      <c r="E28" s="12">
        <v>1</v>
      </c>
      <c r="F28" s="12">
        <v>4</v>
      </c>
      <c r="G28" s="12">
        <v>2</v>
      </c>
      <c r="H28" s="12">
        <v>2</v>
      </c>
      <c r="I28" s="12">
        <v>6</v>
      </c>
      <c r="J28" s="12">
        <v>1</v>
      </c>
      <c r="K28" s="12">
        <v>1</v>
      </c>
      <c r="L28" s="12">
        <v>19</v>
      </c>
      <c r="M28" s="12">
        <v>37</v>
      </c>
    </row>
    <row r="29" spans="2:13" ht="15" customHeight="1" x14ac:dyDescent="0.25">
      <c r="B29" s="56">
        <v>5816</v>
      </c>
      <c r="C29" s="117" t="s">
        <v>50</v>
      </c>
      <c r="D29" s="12">
        <v>0</v>
      </c>
      <c r="E29" s="12">
        <v>2</v>
      </c>
      <c r="F29" s="12">
        <v>1</v>
      </c>
      <c r="G29" s="12">
        <v>11</v>
      </c>
      <c r="H29" s="12">
        <v>0</v>
      </c>
      <c r="I29" s="12">
        <v>30</v>
      </c>
      <c r="J29" s="12">
        <v>1</v>
      </c>
      <c r="K29" s="12">
        <v>0</v>
      </c>
      <c r="L29" s="12">
        <v>9</v>
      </c>
      <c r="M29" s="12">
        <v>54</v>
      </c>
    </row>
    <row r="30" spans="2:13" ht="15" customHeight="1" x14ac:dyDescent="0.25">
      <c r="B30" s="56">
        <v>5817</v>
      </c>
      <c r="C30" s="117" t="s">
        <v>49</v>
      </c>
      <c r="D30" s="12">
        <v>0</v>
      </c>
      <c r="E30" s="12">
        <v>0</v>
      </c>
      <c r="F30" s="12">
        <v>6</v>
      </c>
      <c r="G30" s="12">
        <v>1</v>
      </c>
      <c r="H30" s="12">
        <v>0</v>
      </c>
      <c r="I30" s="12">
        <v>2</v>
      </c>
      <c r="J30" s="12">
        <v>0</v>
      </c>
      <c r="K30" s="12">
        <v>0</v>
      </c>
      <c r="L30" s="12">
        <v>4</v>
      </c>
      <c r="M30" s="12">
        <v>13</v>
      </c>
    </row>
    <row r="31" spans="2:13" ht="15" customHeight="1" x14ac:dyDescent="0.25">
      <c r="B31" s="56">
        <v>5818</v>
      </c>
      <c r="C31" s="117" t="s">
        <v>48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7</v>
      </c>
      <c r="M31" s="12">
        <v>9</v>
      </c>
    </row>
    <row r="32" spans="2:13" ht="15" customHeight="1" x14ac:dyDescent="0.25">
      <c r="B32" s="56">
        <v>5819</v>
      </c>
      <c r="C32" s="117" t="s">
        <v>47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10</v>
      </c>
      <c r="M32" s="12">
        <v>11</v>
      </c>
    </row>
    <row r="33" spans="2:13" ht="15" customHeight="1" x14ac:dyDescent="0.25">
      <c r="B33" s="56">
        <v>6059</v>
      </c>
      <c r="C33" s="121" t="s">
        <v>185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2:13" ht="32.25" customHeight="1" x14ac:dyDescent="0.25">
      <c r="B34" s="56">
        <v>5801</v>
      </c>
      <c r="C34" s="77" t="s">
        <v>165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1</v>
      </c>
      <c r="K34" s="61">
        <v>0</v>
      </c>
      <c r="L34" s="61">
        <v>0</v>
      </c>
      <c r="M34" s="61">
        <v>1</v>
      </c>
    </row>
    <row r="35" spans="2:13" ht="15" customHeight="1" x14ac:dyDescent="0.25">
      <c r="B35" s="56">
        <v>5820</v>
      </c>
      <c r="C35" s="111" t="s">
        <v>46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</row>
    <row r="36" spans="2:13" ht="15" customHeight="1" x14ac:dyDescent="0.25">
      <c r="B36" s="56">
        <v>5821</v>
      </c>
      <c r="C36" s="117" t="s">
        <v>45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2:13" ht="15" customHeight="1" x14ac:dyDescent="0.25">
      <c r="B37" s="56">
        <v>5822</v>
      </c>
      <c r="C37" s="117" t="s">
        <v>44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56">
        <v>5823</v>
      </c>
      <c r="C38" s="117" t="s">
        <v>43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56">
        <v>5824</v>
      </c>
      <c r="C39" s="117" t="s">
        <v>42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56">
        <v>5825</v>
      </c>
      <c r="C40" s="117" t="s">
        <v>41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</row>
    <row r="41" spans="2:13" ht="15" customHeight="1" x14ac:dyDescent="0.25">
      <c r="B41" s="56">
        <v>6060</v>
      </c>
      <c r="C41" s="121" t="s">
        <v>169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</row>
    <row r="42" spans="2:13" ht="15" customHeight="1" x14ac:dyDescent="0.25">
      <c r="B42" s="56">
        <v>5802</v>
      </c>
      <c r="C42" s="67" t="s">
        <v>3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4</v>
      </c>
      <c r="J42" s="61">
        <v>0</v>
      </c>
      <c r="K42" s="61">
        <v>0</v>
      </c>
      <c r="L42" s="61">
        <v>10</v>
      </c>
      <c r="M42" s="61">
        <v>14</v>
      </c>
    </row>
    <row r="43" spans="2:13" ht="15" customHeight="1" x14ac:dyDescent="0.25">
      <c r="B43" s="56">
        <v>5826</v>
      </c>
      <c r="C43" s="111" t="s">
        <v>40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2</v>
      </c>
      <c r="M43" s="112">
        <v>2</v>
      </c>
    </row>
    <row r="44" spans="2:13" ht="15" customHeight="1" x14ac:dyDescent="0.25">
      <c r="B44" s="56">
        <v>5827</v>
      </c>
      <c r="C44" s="117" t="s">
        <v>39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2</v>
      </c>
      <c r="J44" s="12">
        <v>0</v>
      </c>
      <c r="K44" s="12">
        <v>0</v>
      </c>
      <c r="L44" s="12">
        <v>2</v>
      </c>
      <c r="M44" s="12">
        <v>4</v>
      </c>
    </row>
    <row r="45" spans="2:13" ht="15" customHeight="1" x14ac:dyDescent="0.25">
      <c r="B45" s="56">
        <v>5828</v>
      </c>
      <c r="C45" s="117" t="s">
        <v>38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1</v>
      </c>
      <c r="M45" s="12">
        <v>2</v>
      </c>
    </row>
    <row r="46" spans="2:13" ht="15" customHeight="1" x14ac:dyDescent="0.25">
      <c r="B46" s="56">
        <v>5829</v>
      </c>
      <c r="C46" s="117" t="s">
        <v>37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1</v>
      </c>
    </row>
    <row r="47" spans="2:13" ht="15" customHeight="1" x14ac:dyDescent="0.25">
      <c r="B47" s="56">
        <v>5830</v>
      </c>
      <c r="C47" s="117" t="s">
        <v>36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2:13" ht="15" customHeight="1" x14ac:dyDescent="0.25">
      <c r="B48" s="56">
        <v>5831</v>
      </c>
      <c r="C48" s="117" t="s">
        <v>35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2">
        <v>4</v>
      </c>
      <c r="M48" s="12">
        <v>5</v>
      </c>
    </row>
    <row r="49" spans="1:13" ht="15" customHeight="1" x14ac:dyDescent="0.25">
      <c r="B49" s="56">
        <v>5832</v>
      </c>
      <c r="C49" s="117" t="s">
        <v>34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15" customHeight="1" x14ac:dyDescent="0.25">
      <c r="B50" s="56">
        <v>5833</v>
      </c>
      <c r="C50" s="117" t="s">
        <v>33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5" customHeight="1" x14ac:dyDescent="0.25">
      <c r="B51" s="56">
        <v>6061</v>
      </c>
      <c r="C51" s="121" t="s">
        <v>170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</row>
    <row r="52" spans="1:13" ht="15" customHeight="1" x14ac:dyDescent="0.25">
      <c r="B52" s="56">
        <v>5803</v>
      </c>
      <c r="C52" s="67" t="s">
        <v>171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ht="15" customHeight="1" x14ac:dyDescent="0.25">
      <c r="B53" s="56">
        <v>5804</v>
      </c>
      <c r="C53" s="67" t="s">
        <v>172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25">
      <c r="B54" s="56">
        <v>6055</v>
      </c>
      <c r="C54" s="67" t="s">
        <v>166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1</v>
      </c>
      <c r="J54" s="61">
        <v>0</v>
      </c>
      <c r="K54" s="61">
        <v>0</v>
      </c>
      <c r="L54" s="61">
        <v>1</v>
      </c>
      <c r="M54" s="61">
        <v>2</v>
      </c>
    </row>
    <row r="55" spans="1:13" ht="15" hidden="1" customHeight="1" x14ac:dyDescent="0.25">
      <c r="B55" s="56">
        <v>6056</v>
      </c>
      <c r="C55" s="68" t="s">
        <v>173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1</v>
      </c>
      <c r="J55" s="61">
        <v>0</v>
      </c>
      <c r="K55" s="61">
        <v>0</v>
      </c>
      <c r="L55" s="61">
        <v>1</v>
      </c>
      <c r="M55" s="61">
        <v>2</v>
      </c>
    </row>
    <row r="56" spans="1:13" ht="15" customHeight="1" x14ac:dyDescent="0.25">
      <c r="B56" s="56">
        <v>5797</v>
      </c>
      <c r="C56" s="69" t="s">
        <v>2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1</v>
      </c>
      <c r="M56" s="64">
        <v>1</v>
      </c>
    </row>
    <row r="57" spans="1:13" ht="15" hidden="1" customHeight="1" x14ac:dyDescent="0.25">
      <c r="B57" s="56">
        <v>5805</v>
      </c>
      <c r="C57" s="51" t="s">
        <v>167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1</v>
      </c>
      <c r="M57" s="43">
        <v>1</v>
      </c>
    </row>
    <row r="58" spans="1:13" ht="15" hidden="1" customHeight="1" x14ac:dyDescent="0.25">
      <c r="B58" s="56">
        <v>5834</v>
      </c>
      <c r="C58" s="52" t="s">
        <v>2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1</v>
      </c>
      <c r="M58" s="43">
        <v>1</v>
      </c>
    </row>
    <row r="59" spans="1:13" ht="15" customHeight="1" x14ac:dyDescent="0.25">
      <c r="B59" s="56"/>
    </row>
    <row r="60" spans="1:13" ht="15" customHeight="1" x14ac:dyDescent="0.25">
      <c r="C60" s="168" t="s">
        <v>163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15" customHeight="1" x14ac:dyDescent="0.25">
      <c r="C61" s="168" t="s">
        <v>164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162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O42"/>
  <sheetViews>
    <sheetView zoomScaleNormal="100" workbookViewId="0">
      <selection activeCell="J29" sqref="J29"/>
    </sheetView>
  </sheetViews>
  <sheetFormatPr baseColWidth="10" defaultRowHeight="15" x14ac:dyDescent="0.25"/>
  <cols>
    <col min="1" max="1" width="3" style="33" customWidth="1"/>
    <col min="2" max="2" width="9" style="33" hidden="1" customWidth="1"/>
    <col min="3" max="3" width="22.140625" style="33" customWidth="1"/>
    <col min="4" max="4" width="12" style="33" hidden="1" customWidth="1"/>
    <col min="5" max="5" width="17.5703125" style="33" customWidth="1"/>
    <col min="6" max="7" width="15.85546875" style="33" customWidth="1"/>
    <col min="8" max="8" width="16.140625" style="33" customWidth="1"/>
    <col min="9" max="9" width="18.5703125" style="33" customWidth="1"/>
    <col min="10" max="10" width="17.7109375" style="33" customWidth="1"/>
    <col min="11" max="11" width="11.28515625" style="33" hidden="1" customWidth="1"/>
    <col min="12" max="12" width="20.42578125" style="33" customWidth="1"/>
    <col min="13" max="13" width="11.140625" style="33" hidden="1" customWidth="1"/>
    <col min="14" max="14" width="11.5703125" style="33" hidden="1" customWidth="1"/>
    <col min="15" max="15" width="20.140625" style="33" customWidth="1"/>
    <col min="16" max="16" width="4.140625" style="33" customWidth="1"/>
    <col min="17" max="16384" width="11.42578125" style="33"/>
  </cols>
  <sheetData>
    <row r="1" spans="2:15" ht="15" customHeight="1" x14ac:dyDescent="0.25">
      <c r="C1" s="53"/>
      <c r="D1" s="33" t="b">
        <v>1</v>
      </c>
      <c r="K1" s="33" t="b">
        <v>1</v>
      </c>
      <c r="M1" s="33" t="b">
        <v>1</v>
      </c>
      <c r="N1" s="33" t="b">
        <v>1</v>
      </c>
    </row>
    <row r="2" spans="2:15" ht="27" customHeight="1" x14ac:dyDescent="0.35">
      <c r="C2" s="45" t="s">
        <v>205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9.75" customHeight="1" x14ac:dyDescent="0.35">
      <c r="C3" s="44"/>
      <c r="D3" s="44"/>
    </row>
    <row r="4" spans="2:15" ht="18.75" customHeight="1" x14ac:dyDescent="0.25">
      <c r="C4" s="178" t="s">
        <v>206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2:15" ht="9" customHeight="1" x14ac:dyDescent="0.25"/>
    <row r="6" spans="2:15" ht="45" customHeight="1" x14ac:dyDescent="0.25">
      <c r="E6" s="34" t="str">
        <f>UPPER("bewilligte Beteiligungen")</f>
        <v>BEWILLIGTE BETEILIGUNGEN</v>
      </c>
      <c r="F6" s="34" t="str">
        <f>UPPER("Anteil an Beteiligungen 
(EU-28)")</f>
        <v>ANTEIL AN BETEILIGUNGEN 
(EU-28)</v>
      </c>
      <c r="G6" s="34" t="str">
        <f>("BEWILLIGTE FÖRDERUNG (Mio. €)")</f>
        <v>BEWILLIGTE FÖRDERUNG (Mio. €)</v>
      </c>
      <c r="H6" s="34" t="str">
        <f>UPPER("Anteil an Förderung 
(EU-28)")</f>
        <v>ANTEIL AN FÖRDERUNG 
(EU-28)</v>
      </c>
      <c r="I6" s="34" t="str">
        <f>UPPER("bewilligte Koordinationen")</f>
        <v>BEWILLIGTE KOORDINATIONEN</v>
      </c>
      <c r="J6" s="34" t="str">
        <f>UPPER("Anteil an Koordinationen (EU-28)")</f>
        <v>ANTEIL AN KOORDINATIONEN (EU-28)</v>
      </c>
      <c r="K6" s="34" t="s">
        <v>30</v>
      </c>
      <c r="L6" s="34" t="str">
        <f>UPPER("Erfolgsquote der Beteiligung H2020")</f>
        <v>ERFOLGSQUOTE DER BETEILIGUNG H2020</v>
      </c>
      <c r="M6" s="34" t="s">
        <v>29</v>
      </c>
      <c r="N6" s="34" t="s">
        <v>28</v>
      </c>
      <c r="O6" s="34" t="str">
        <f>UPPER("Erfolgsquote der Beteiligung FP7")</f>
        <v>ERFOLGSQUOTE DER BETEILIGUNG FP7</v>
      </c>
    </row>
    <row r="7" spans="2:15" ht="15" customHeight="1" x14ac:dyDescent="0.25">
      <c r="B7" s="33">
        <v>1000001</v>
      </c>
      <c r="C7" s="42" t="s">
        <v>27</v>
      </c>
      <c r="D7" s="40"/>
      <c r="E7" s="41">
        <v>95040</v>
      </c>
      <c r="F7" s="99">
        <f ca="1">E7/E7</f>
        <v>1</v>
      </c>
      <c r="G7" s="100">
        <v>40953.113755979801</v>
      </c>
      <c r="H7" s="99">
        <f ca="1">G7/G7</f>
        <v>1</v>
      </c>
      <c r="I7" s="41">
        <v>22318</v>
      </c>
      <c r="J7" s="99">
        <f ca="1">I7/I7</f>
        <v>1</v>
      </c>
      <c r="K7" s="41">
        <v>631085</v>
      </c>
      <c r="L7" s="99">
        <f t="shared" ref="L7:L35" ca="1" si="0">E7/K7</f>
        <v>0.15059778001378579</v>
      </c>
      <c r="M7" s="41">
        <v>520195</v>
      </c>
      <c r="N7" s="41">
        <v>112798</v>
      </c>
      <c r="O7" s="99">
        <f t="shared" ref="O7:O35" ca="1" si="1">N7/M7</f>
        <v>0.21683791655052431</v>
      </c>
    </row>
    <row r="8" spans="2:15" ht="15" customHeight="1" x14ac:dyDescent="0.25">
      <c r="B8" s="95">
        <v>223</v>
      </c>
      <c r="C8" s="132" t="s">
        <v>101</v>
      </c>
      <c r="D8" s="133"/>
      <c r="E8" s="112">
        <v>13119</v>
      </c>
      <c r="F8" s="134">
        <f t="shared" ref="F8:F35" ca="1" si="2">E8/E$7</f>
        <v>0.13803661616161617</v>
      </c>
      <c r="G8" s="135">
        <v>7137.2590304099995</v>
      </c>
      <c r="H8" s="134">
        <f t="shared" ref="H8:H35" ca="1" si="3">G8/G$7</f>
        <v>0.17427878800468125</v>
      </c>
      <c r="I8" s="112">
        <v>2676</v>
      </c>
      <c r="J8" s="134">
        <f t="shared" ref="J8:J35" ca="1" si="4">I8/I$7</f>
        <v>0.11990321713415181</v>
      </c>
      <c r="K8" s="112">
        <v>78468</v>
      </c>
      <c r="L8" s="134">
        <f t="shared" ca="1" si="0"/>
        <v>0.16718917265636948</v>
      </c>
      <c r="M8" s="112">
        <v>71645</v>
      </c>
      <c r="N8" s="112">
        <v>17299</v>
      </c>
      <c r="O8" s="134">
        <f t="shared" ca="1" si="1"/>
        <v>0.24145439318863843</v>
      </c>
    </row>
    <row r="9" spans="2:15" ht="15" customHeight="1" x14ac:dyDescent="0.25">
      <c r="B9" s="95">
        <v>1823</v>
      </c>
      <c r="C9" s="136" t="s">
        <v>123</v>
      </c>
      <c r="D9" s="137" t="e">
        <v>#VALUE!</v>
      </c>
      <c r="E9" s="12">
        <v>12129</v>
      </c>
      <c r="F9" s="109">
        <f t="shared" ca="1" si="2"/>
        <v>0.12761994949494951</v>
      </c>
      <c r="G9" s="138">
        <v>5855.9670672100601</v>
      </c>
      <c r="H9" s="109">
        <f t="shared" ca="1" si="3"/>
        <v>0.14299198595991974</v>
      </c>
      <c r="I9" s="12">
        <v>4141</v>
      </c>
      <c r="J9" s="109">
        <f t="shared" ca="1" si="4"/>
        <v>0.18554529975804285</v>
      </c>
      <c r="K9" s="12">
        <v>80606</v>
      </c>
      <c r="L9" s="109">
        <f t="shared" ca="1" si="0"/>
        <v>0.15047266952832294</v>
      </c>
      <c r="M9" s="12">
        <v>73938</v>
      </c>
      <c r="N9" s="12">
        <v>16829</v>
      </c>
      <c r="O9" s="109">
        <f t="shared" ca="1" si="1"/>
        <v>0.22760961886986394</v>
      </c>
    </row>
    <row r="10" spans="2:15" ht="15" customHeight="1" x14ac:dyDescent="0.25">
      <c r="B10" s="95">
        <v>815</v>
      </c>
      <c r="C10" s="136" t="s">
        <v>120</v>
      </c>
      <c r="D10" s="137"/>
      <c r="E10" s="12">
        <v>10874</v>
      </c>
      <c r="F10" s="109">
        <f t="shared" ca="1" si="2"/>
        <v>0.11441498316498316</v>
      </c>
      <c r="G10" s="138">
        <v>4008.2786238100198</v>
      </c>
      <c r="H10" s="109">
        <f t="shared" ca="1" si="3"/>
        <v>9.7874819670451751E-2</v>
      </c>
      <c r="I10" s="12">
        <v>3017</v>
      </c>
      <c r="J10" s="109">
        <f t="shared" ca="1" si="4"/>
        <v>0.13518236401111211</v>
      </c>
      <c r="K10" s="12">
        <v>77106</v>
      </c>
      <c r="L10" s="109">
        <f t="shared" ca="1" si="0"/>
        <v>0.14102663865328249</v>
      </c>
      <c r="M10" s="12">
        <v>55685</v>
      </c>
      <c r="N10" s="12">
        <v>10627</v>
      </c>
      <c r="O10" s="109">
        <f t="shared" ca="1" si="1"/>
        <v>0.19084133967854899</v>
      </c>
    </row>
    <row r="11" spans="2:15" ht="15" customHeight="1" x14ac:dyDescent="0.25">
      <c r="B11" s="95">
        <v>1154</v>
      </c>
      <c r="C11" s="136" t="s">
        <v>107</v>
      </c>
      <c r="D11" s="137"/>
      <c r="E11" s="12">
        <v>9841</v>
      </c>
      <c r="F11" s="109">
        <f t="shared" ca="1" si="2"/>
        <v>0.10354587542087543</v>
      </c>
      <c r="G11" s="138">
        <v>3588.1438295100097</v>
      </c>
      <c r="H11" s="109">
        <f t="shared" ca="1" si="3"/>
        <v>8.7615897801814502E-2</v>
      </c>
      <c r="I11" s="12">
        <v>2133</v>
      </c>
      <c r="J11" s="109">
        <f t="shared" ca="1" si="4"/>
        <v>9.557308002509185E-2</v>
      </c>
      <c r="K11" s="12">
        <v>77763</v>
      </c>
      <c r="L11" s="109">
        <f t="shared" ca="1" si="0"/>
        <v>0.12655118758278358</v>
      </c>
      <c r="M11" s="12">
        <v>61514</v>
      </c>
      <c r="N11" s="12">
        <v>11281</v>
      </c>
      <c r="O11" s="109">
        <f t="shared" ca="1" si="1"/>
        <v>0.18338914718600643</v>
      </c>
    </row>
    <row r="12" spans="2:15" ht="15" customHeight="1" x14ac:dyDescent="0.25">
      <c r="B12" s="95">
        <v>935</v>
      </c>
      <c r="C12" s="136" t="s">
        <v>104</v>
      </c>
      <c r="D12" s="137"/>
      <c r="E12" s="12">
        <v>9633</v>
      </c>
      <c r="F12" s="109">
        <f t="shared" ca="1" si="2"/>
        <v>0.10135732323232323</v>
      </c>
      <c r="G12" s="138">
        <v>4901.7393011599997</v>
      </c>
      <c r="H12" s="109">
        <f t="shared" ca="1" si="3"/>
        <v>0.1196914923335779</v>
      </c>
      <c r="I12" s="12">
        <v>2298</v>
      </c>
      <c r="J12" s="109">
        <f t="shared" ca="1" si="4"/>
        <v>0.10296621561071781</v>
      </c>
      <c r="K12" s="12">
        <v>55628</v>
      </c>
      <c r="L12" s="109">
        <f t="shared" ca="1" si="0"/>
        <v>0.17316818868195871</v>
      </c>
      <c r="M12" s="12">
        <v>47707</v>
      </c>
      <c r="N12" s="12">
        <v>12013</v>
      </c>
      <c r="O12" s="109">
        <f t="shared" ca="1" si="1"/>
        <v>0.25180791078877313</v>
      </c>
    </row>
    <row r="13" spans="2:15" ht="15" customHeight="1" x14ac:dyDescent="0.25">
      <c r="B13" s="95">
        <v>1349</v>
      </c>
      <c r="C13" s="136" t="s">
        <v>113</v>
      </c>
      <c r="D13" s="137"/>
      <c r="E13" s="12">
        <v>6794</v>
      </c>
      <c r="F13" s="109">
        <f t="shared" ca="1" si="2"/>
        <v>7.1485690235690236E-2</v>
      </c>
      <c r="G13" s="138">
        <v>3513.19077350002</v>
      </c>
      <c r="H13" s="109">
        <f t="shared" ca="1" si="3"/>
        <v>8.5785681509676137E-2</v>
      </c>
      <c r="I13" s="12">
        <v>1674</v>
      </c>
      <c r="J13" s="109">
        <f t="shared" ca="1" si="4"/>
        <v>7.5006721032350565E-2</v>
      </c>
      <c r="K13" s="12">
        <v>40251</v>
      </c>
      <c r="L13" s="109">
        <f t="shared" ca="1" si="0"/>
        <v>0.16879083749472062</v>
      </c>
      <c r="M13" s="12">
        <v>30758</v>
      </c>
      <c r="N13" s="12">
        <v>7873</v>
      </c>
      <c r="O13" s="109">
        <f t="shared" ca="1" si="1"/>
        <v>0.25596592756356068</v>
      </c>
    </row>
    <row r="14" spans="2:15" ht="15" customHeight="1" x14ac:dyDescent="0.25">
      <c r="B14" s="95">
        <v>52</v>
      </c>
      <c r="C14" s="136" t="s">
        <v>98</v>
      </c>
      <c r="D14" s="137"/>
      <c r="E14" s="12">
        <v>5137</v>
      </c>
      <c r="F14" s="109">
        <f t="shared" ca="1" si="2"/>
        <v>5.4050925925925926E-2</v>
      </c>
      <c r="G14" s="138">
        <v>2120.7882510099998</v>
      </c>
      <c r="H14" s="109">
        <f t="shared" ca="1" si="3"/>
        <v>5.1785763193655361E-2</v>
      </c>
      <c r="I14" s="12">
        <v>902</v>
      </c>
      <c r="J14" s="109">
        <f t="shared" ca="1" si="4"/>
        <v>4.0415807868088537E-2</v>
      </c>
      <c r="K14" s="12">
        <v>27750</v>
      </c>
      <c r="L14" s="109">
        <f t="shared" ca="1" si="0"/>
        <v>0.18511711711711712</v>
      </c>
      <c r="M14" s="12">
        <v>21557</v>
      </c>
      <c r="N14" s="12">
        <v>5689</v>
      </c>
      <c r="O14" s="109">
        <f t="shared" ca="1" si="1"/>
        <v>0.26390499605696527</v>
      </c>
    </row>
    <row r="15" spans="2:15" ht="15" customHeight="1" x14ac:dyDescent="0.25">
      <c r="B15" s="95">
        <v>1631</v>
      </c>
      <c r="C15" s="136" t="s">
        <v>117</v>
      </c>
      <c r="D15" s="137"/>
      <c r="E15" s="12">
        <v>3230</v>
      </c>
      <c r="F15" s="109">
        <f t="shared" ca="1" si="2"/>
        <v>3.3985690235690237E-2</v>
      </c>
      <c r="G15" s="138">
        <v>1540.63184297</v>
      </c>
      <c r="H15" s="109">
        <f t="shared" ca="1" si="3"/>
        <v>3.7619406723256629E-2</v>
      </c>
      <c r="I15" s="12">
        <v>743</v>
      </c>
      <c r="J15" s="109">
        <f t="shared" ca="1" si="4"/>
        <v>3.3291513576485347E-2</v>
      </c>
      <c r="K15" s="12">
        <v>21082</v>
      </c>
      <c r="L15" s="109">
        <f t="shared" ca="1" si="0"/>
        <v>0.15321127027796225</v>
      </c>
      <c r="M15" s="12">
        <v>18563</v>
      </c>
      <c r="N15" s="12">
        <v>4384</v>
      </c>
      <c r="O15" s="109">
        <f t="shared" ca="1" si="1"/>
        <v>0.23616872272800732</v>
      </c>
    </row>
    <row r="16" spans="2:15" ht="15" customHeight="1" x14ac:dyDescent="0.25">
      <c r="B16" s="95">
        <v>743</v>
      </c>
      <c r="C16" s="136" t="s">
        <v>105</v>
      </c>
      <c r="D16" s="137"/>
      <c r="E16" s="12">
        <v>3150</v>
      </c>
      <c r="F16" s="109">
        <f t="shared" ca="1" si="2"/>
        <v>3.3143939393939392E-2</v>
      </c>
      <c r="G16" s="138">
        <v>1018.93926564</v>
      </c>
      <c r="H16" s="109">
        <f t="shared" ca="1" si="3"/>
        <v>2.4880629876189057E-2</v>
      </c>
      <c r="I16" s="12">
        <v>441</v>
      </c>
      <c r="J16" s="109">
        <f t="shared" ca="1" si="4"/>
        <v>1.9759835110672998E-2</v>
      </c>
      <c r="K16" s="12">
        <v>22520</v>
      </c>
      <c r="L16" s="109">
        <f t="shared" ca="1" si="0"/>
        <v>0.13987566607460036</v>
      </c>
      <c r="M16" s="12">
        <v>21508</v>
      </c>
      <c r="N16" s="12">
        <v>3540</v>
      </c>
      <c r="O16" s="109">
        <f t="shared" ca="1" si="1"/>
        <v>0.16458992002975636</v>
      </c>
    </row>
    <row r="17" spans="2:15" ht="15" customHeight="1" x14ac:dyDescent="0.25">
      <c r="B17" s="95">
        <v>1</v>
      </c>
      <c r="C17" s="136" t="s">
        <v>8</v>
      </c>
      <c r="D17" s="137"/>
      <c r="E17" s="12">
        <v>3085</v>
      </c>
      <c r="F17" s="109">
        <f t="shared" ca="1" si="2"/>
        <v>3.2460016835016835E-2</v>
      </c>
      <c r="G17" s="138">
        <v>1266.11848777</v>
      </c>
      <c r="H17" s="109">
        <f t="shared" ca="1" si="3"/>
        <v>3.0916293576947532E-2</v>
      </c>
      <c r="I17" s="12">
        <v>641</v>
      </c>
      <c r="J17" s="109">
        <f t="shared" ca="1" si="4"/>
        <v>2.8721211578098396E-2</v>
      </c>
      <c r="K17" s="12">
        <v>17513</v>
      </c>
      <c r="L17" s="109">
        <f t="shared" ca="1" si="0"/>
        <v>0.17615485639239423</v>
      </c>
      <c r="M17" s="12">
        <v>15061</v>
      </c>
      <c r="N17" s="12">
        <v>3372</v>
      </c>
      <c r="O17" s="109">
        <f t="shared" ca="1" si="1"/>
        <v>0.22388951596839518</v>
      </c>
    </row>
    <row r="18" spans="2:15" ht="15" customHeight="1" x14ac:dyDescent="0.25">
      <c r="B18" s="95">
        <v>711</v>
      </c>
      <c r="C18" s="136" t="s">
        <v>100</v>
      </c>
      <c r="D18" s="137"/>
      <c r="E18" s="12">
        <v>2585</v>
      </c>
      <c r="F18" s="109">
        <f t="shared" ca="1" si="2"/>
        <v>2.7199074074074073E-2</v>
      </c>
      <c r="G18" s="138">
        <v>1170.61130402</v>
      </c>
      <c r="H18" s="109">
        <f t="shared" ca="1" si="3"/>
        <v>2.8584183146490839E-2</v>
      </c>
      <c r="I18" s="12">
        <v>838</v>
      </c>
      <c r="J18" s="109">
        <f t="shared" ca="1" si="4"/>
        <v>3.7548167398512411E-2</v>
      </c>
      <c r="K18" s="12">
        <v>16988</v>
      </c>
      <c r="L18" s="109">
        <f t="shared" ca="1" si="0"/>
        <v>0.15216623498940429</v>
      </c>
      <c r="M18" s="12">
        <v>11058</v>
      </c>
      <c r="N18" s="12">
        <v>2677</v>
      </c>
      <c r="O18" s="109">
        <f t="shared" ca="1" si="1"/>
        <v>0.24208717670464822</v>
      </c>
    </row>
    <row r="19" spans="2:15" ht="15" customHeight="1" x14ac:dyDescent="0.25">
      <c r="B19" s="95">
        <v>1529</v>
      </c>
      <c r="C19" s="136" t="s">
        <v>115</v>
      </c>
      <c r="D19" s="137"/>
      <c r="E19" s="12">
        <v>2294</v>
      </c>
      <c r="F19" s="109">
        <f t="shared" ca="1" si="2"/>
        <v>2.4137205387205388E-2</v>
      </c>
      <c r="G19" s="138">
        <v>727.12977820000197</v>
      </c>
      <c r="H19" s="109">
        <f t="shared" ca="1" si="3"/>
        <v>1.7755176872084104E-2</v>
      </c>
      <c r="I19" s="12">
        <v>481</v>
      </c>
      <c r="J19" s="109">
        <f t="shared" ca="1" si="4"/>
        <v>2.1552110404158078E-2</v>
      </c>
      <c r="K19" s="12">
        <v>17170</v>
      </c>
      <c r="L19" s="109">
        <f t="shared" ca="1" si="0"/>
        <v>0.1336051252184042</v>
      </c>
      <c r="M19" s="12">
        <v>12066</v>
      </c>
      <c r="N19" s="12">
        <v>2193</v>
      </c>
      <c r="O19" s="109">
        <f t="shared" ca="1" si="1"/>
        <v>0.18175037294878171</v>
      </c>
    </row>
    <row r="20" spans="2:15" ht="15" customHeight="1" x14ac:dyDescent="0.25">
      <c r="B20" s="95">
        <v>904</v>
      </c>
      <c r="C20" s="136" t="s">
        <v>103</v>
      </c>
      <c r="D20" s="137"/>
      <c r="E20" s="12">
        <v>2146</v>
      </c>
      <c r="F20" s="109">
        <f t="shared" ca="1" si="2"/>
        <v>2.2579966329966328E-2</v>
      </c>
      <c r="G20" s="138">
        <v>967.28080990000001</v>
      </c>
      <c r="H20" s="109">
        <f t="shared" ca="1" si="3"/>
        <v>2.3619225040214721E-2</v>
      </c>
      <c r="I20" s="12">
        <v>480</v>
      </c>
      <c r="J20" s="109">
        <f t="shared" ca="1" si="4"/>
        <v>2.1507303521820953E-2</v>
      </c>
      <c r="K20" s="12">
        <v>15358</v>
      </c>
      <c r="L20" s="109">
        <f t="shared" ca="1" si="0"/>
        <v>0.13973173590311239</v>
      </c>
      <c r="M20" s="12">
        <v>12282</v>
      </c>
      <c r="N20" s="12">
        <v>2623</v>
      </c>
      <c r="O20" s="109">
        <f t="shared" ca="1" si="1"/>
        <v>0.21356456603159094</v>
      </c>
    </row>
    <row r="21" spans="2:15" ht="15" customHeight="1" x14ac:dyDescent="0.25">
      <c r="B21" s="95">
        <v>1134</v>
      </c>
      <c r="C21" s="136" t="s">
        <v>106</v>
      </c>
      <c r="D21" s="137"/>
      <c r="E21" s="12">
        <v>1827</v>
      </c>
      <c r="F21" s="109">
        <f t="shared" ca="1" si="2"/>
        <v>1.9223484848484847E-2</v>
      </c>
      <c r="G21" s="138">
        <v>769.78851959000008</v>
      </c>
      <c r="H21" s="109">
        <f t="shared" ca="1" si="3"/>
        <v>1.8796825173704863E-2</v>
      </c>
      <c r="I21" s="12">
        <v>553</v>
      </c>
      <c r="J21" s="109">
        <f t="shared" ca="1" si="4"/>
        <v>2.477820593243122E-2</v>
      </c>
      <c r="K21" s="12">
        <v>12101</v>
      </c>
      <c r="L21" s="109">
        <f t="shared" ca="1" si="0"/>
        <v>0.15097925791256922</v>
      </c>
      <c r="M21" s="12">
        <v>8756</v>
      </c>
      <c r="N21" s="12">
        <v>1923</v>
      </c>
      <c r="O21" s="109">
        <f t="shared" ca="1" si="1"/>
        <v>0.21962083142987665</v>
      </c>
    </row>
    <row r="22" spans="2:15" ht="15" customHeight="1" x14ac:dyDescent="0.25">
      <c r="B22" s="95">
        <v>1437</v>
      </c>
      <c r="C22" s="136" t="s">
        <v>114</v>
      </c>
      <c r="D22" s="137"/>
      <c r="E22" s="12">
        <v>1711</v>
      </c>
      <c r="F22" s="109">
        <f t="shared" ca="1" si="2"/>
        <v>1.8002946127946128E-2</v>
      </c>
      <c r="G22" s="138">
        <v>449.18145735000002</v>
      </c>
      <c r="H22" s="109">
        <f t="shared" ca="1" si="3"/>
        <v>1.0968188158450159E-2</v>
      </c>
      <c r="I22" s="12">
        <v>231</v>
      </c>
      <c r="J22" s="109">
        <f t="shared" ca="1" si="4"/>
        <v>1.0350389819876333E-2</v>
      </c>
      <c r="K22" s="12">
        <v>13179</v>
      </c>
      <c r="L22" s="109">
        <f t="shared" ca="1" si="0"/>
        <v>0.12982775627892859</v>
      </c>
      <c r="M22" s="12">
        <v>11674</v>
      </c>
      <c r="N22" s="12">
        <v>2167</v>
      </c>
      <c r="O22" s="109">
        <f t="shared" ca="1" si="1"/>
        <v>0.1856261778310776</v>
      </c>
    </row>
    <row r="23" spans="2:15" ht="15" customHeight="1" x14ac:dyDescent="0.25">
      <c r="B23" s="95">
        <v>196</v>
      </c>
      <c r="C23" s="136" t="s">
        <v>121</v>
      </c>
      <c r="D23" s="137"/>
      <c r="E23" s="12">
        <v>1081</v>
      </c>
      <c r="F23" s="109">
        <f t="shared" ca="1" si="2"/>
        <v>1.1374158249158248E-2</v>
      </c>
      <c r="G23" s="138">
        <v>331.35740849000001</v>
      </c>
      <c r="H23" s="109">
        <f t="shared" ca="1" si="3"/>
        <v>8.0911407729434646E-3</v>
      </c>
      <c r="I23" s="12">
        <v>138</v>
      </c>
      <c r="J23" s="109">
        <f t="shared" ca="1" si="4"/>
        <v>6.1833497625235238E-3</v>
      </c>
      <c r="K23" s="12">
        <v>7422</v>
      </c>
      <c r="L23" s="109">
        <f t="shared" ca="1" si="0"/>
        <v>0.14564807329560767</v>
      </c>
      <c r="M23" s="12">
        <v>6778</v>
      </c>
      <c r="N23" s="12">
        <v>1378</v>
      </c>
      <c r="O23" s="109">
        <f t="shared" ca="1" si="1"/>
        <v>0.2033048096783712</v>
      </c>
    </row>
    <row r="24" spans="2:15" ht="15" customHeight="1" x14ac:dyDescent="0.25">
      <c r="B24" s="95">
        <v>1100</v>
      </c>
      <c r="C24" s="136" t="s">
        <v>122</v>
      </c>
      <c r="D24" s="137"/>
      <c r="E24" s="12">
        <v>953</v>
      </c>
      <c r="F24" s="109">
        <f t="shared" ca="1" si="2"/>
        <v>1.0027356902356902E-2</v>
      </c>
      <c r="G24" s="138">
        <v>271.69240287000002</v>
      </c>
      <c r="H24" s="109">
        <f t="shared" ca="1" si="3"/>
        <v>6.6342306592091218E-3</v>
      </c>
      <c r="I24" s="12">
        <v>170</v>
      </c>
      <c r="J24" s="109">
        <f t="shared" ca="1" si="4"/>
        <v>7.6171699973115866E-3</v>
      </c>
      <c r="K24" s="12">
        <v>8053</v>
      </c>
      <c r="L24" s="109">
        <f t="shared" ca="1" si="0"/>
        <v>0.11834099093505526</v>
      </c>
      <c r="M24" s="12">
        <v>7390</v>
      </c>
      <c r="N24" s="12">
        <v>1500</v>
      </c>
      <c r="O24" s="109">
        <f t="shared" ca="1" si="1"/>
        <v>0.20297699594046009</v>
      </c>
    </row>
    <row r="25" spans="2:15" ht="15" customHeight="1" x14ac:dyDescent="0.25">
      <c r="B25" s="95">
        <v>1573</v>
      </c>
      <c r="C25" s="136" t="s">
        <v>116</v>
      </c>
      <c r="D25" s="137"/>
      <c r="E25" s="12">
        <v>933</v>
      </c>
      <c r="F25" s="109">
        <f t="shared" ca="1" si="2"/>
        <v>9.8169191919191927E-3</v>
      </c>
      <c r="G25" s="138">
        <v>170.41180527</v>
      </c>
      <c r="H25" s="109">
        <f t="shared" ca="1" si="3"/>
        <v>4.1611440410954633E-3</v>
      </c>
      <c r="I25" s="12">
        <v>71</v>
      </c>
      <c r="J25" s="109">
        <f t="shared" ca="1" si="4"/>
        <v>3.1812886459360156E-3</v>
      </c>
      <c r="K25" s="12">
        <v>7060</v>
      </c>
      <c r="L25" s="109">
        <f t="shared" ca="1" si="0"/>
        <v>0.13215297450424929</v>
      </c>
      <c r="M25" s="12">
        <v>6878</v>
      </c>
      <c r="N25" s="12">
        <v>1005</v>
      </c>
      <c r="O25" s="109">
        <f t="shared" ca="1" si="1"/>
        <v>0.14611805757487642</v>
      </c>
    </row>
    <row r="26" spans="2:15" ht="15" customHeight="1" x14ac:dyDescent="0.25">
      <c r="B26" s="95">
        <v>1667</v>
      </c>
      <c r="C26" s="136" t="s">
        <v>119</v>
      </c>
      <c r="D26" s="137"/>
      <c r="E26" s="12">
        <v>865</v>
      </c>
      <c r="F26" s="109">
        <f t="shared" ca="1" si="2"/>
        <v>9.1014309764309766E-3</v>
      </c>
      <c r="G26" s="138">
        <v>244.19962253</v>
      </c>
      <c r="H26" s="109">
        <f t="shared" ca="1" si="3"/>
        <v>5.9629073380126803E-3</v>
      </c>
      <c r="I26" s="12">
        <v>135</v>
      </c>
      <c r="J26" s="109">
        <f t="shared" ca="1" si="4"/>
        <v>6.048929115512143E-3</v>
      </c>
      <c r="K26" s="12">
        <v>7507</v>
      </c>
      <c r="L26" s="109">
        <f t="shared" ca="1" si="0"/>
        <v>0.11522578926335421</v>
      </c>
      <c r="M26" s="12">
        <v>5519</v>
      </c>
      <c r="N26" s="12">
        <v>859</v>
      </c>
      <c r="O26" s="109">
        <f t="shared" ca="1" si="1"/>
        <v>0.15564413843087516</v>
      </c>
    </row>
    <row r="27" spans="2:15" ht="15" customHeight="1" x14ac:dyDescent="0.25">
      <c r="B27" s="95">
        <v>189</v>
      </c>
      <c r="C27" s="136" t="s">
        <v>124</v>
      </c>
      <c r="D27" s="137"/>
      <c r="E27" s="12">
        <v>531</v>
      </c>
      <c r="F27" s="109">
        <f t="shared" ca="1" si="2"/>
        <v>5.5871212121212125E-3</v>
      </c>
      <c r="G27" s="138">
        <v>183.04731247999999</v>
      </c>
      <c r="H27" s="109">
        <f t="shared" ca="1" si="3"/>
        <v>4.469679975268601E-3</v>
      </c>
      <c r="I27" s="12">
        <v>104</v>
      </c>
      <c r="J27" s="109">
        <f t="shared" ca="1" si="4"/>
        <v>4.659915763061206E-3</v>
      </c>
      <c r="K27" s="12">
        <v>4126</v>
      </c>
      <c r="L27" s="109">
        <f t="shared" ca="1" si="0"/>
        <v>0.1286960736791081</v>
      </c>
      <c r="M27" s="12">
        <v>2944</v>
      </c>
      <c r="N27" s="12">
        <v>443</v>
      </c>
      <c r="O27" s="109">
        <f t="shared" ca="1" si="1"/>
        <v>0.15047554347826086</v>
      </c>
    </row>
    <row r="28" spans="2:15" ht="15" customHeight="1" x14ac:dyDescent="0.25">
      <c r="B28" s="95">
        <v>732</v>
      </c>
      <c r="C28" s="136" t="s">
        <v>102</v>
      </c>
      <c r="D28" s="137"/>
      <c r="E28" s="12">
        <v>516</v>
      </c>
      <c r="F28" s="109">
        <f t="shared" ca="1" si="2"/>
        <v>5.4292929292929296E-3</v>
      </c>
      <c r="G28" s="138">
        <v>160.62521676</v>
      </c>
      <c r="H28" s="109">
        <f t="shared" ca="1" si="3"/>
        <v>3.9221734815352398E-3</v>
      </c>
      <c r="I28" s="12">
        <v>129</v>
      </c>
      <c r="J28" s="109">
        <f t="shared" ca="1" si="4"/>
        <v>5.7800878214893806E-3</v>
      </c>
      <c r="K28" s="12">
        <v>3765</v>
      </c>
      <c r="L28" s="109">
        <f t="shared" ca="1" si="0"/>
        <v>0.13705179282868526</v>
      </c>
      <c r="M28" s="12">
        <v>2408</v>
      </c>
      <c r="N28" s="12">
        <v>495</v>
      </c>
      <c r="O28" s="109">
        <f t="shared" ca="1" si="1"/>
        <v>0.20556478405315615</v>
      </c>
    </row>
    <row r="29" spans="2:15" ht="15" customHeight="1" x14ac:dyDescent="0.25">
      <c r="B29" s="95">
        <v>114</v>
      </c>
      <c r="C29" s="136" t="s">
        <v>99</v>
      </c>
      <c r="D29" s="137"/>
      <c r="E29" s="12">
        <v>538</v>
      </c>
      <c r="F29" s="109">
        <f t="shared" ca="1" si="2"/>
        <v>5.6607744107744105E-3</v>
      </c>
      <c r="G29" s="138">
        <v>103.47571153</v>
      </c>
      <c r="H29" s="109">
        <f t="shared" ca="1" si="3"/>
        <v>2.5266872782021589E-3</v>
      </c>
      <c r="I29" s="12">
        <v>47</v>
      </c>
      <c r="J29" s="109">
        <f t="shared" ca="1" si="4"/>
        <v>2.105923469844968E-3</v>
      </c>
      <c r="K29" s="12">
        <v>4633</v>
      </c>
      <c r="L29" s="109">
        <f t="shared" ca="1" si="0"/>
        <v>0.11612346211957694</v>
      </c>
      <c r="M29" s="12">
        <v>4110</v>
      </c>
      <c r="N29" s="12">
        <v>673</v>
      </c>
      <c r="O29" s="109">
        <f t="shared" ca="1" si="1"/>
        <v>0.16374695863746958</v>
      </c>
    </row>
    <row r="30" spans="2:15" ht="15" customHeight="1" x14ac:dyDescent="0.25">
      <c r="B30" s="95">
        <v>1686</v>
      </c>
      <c r="C30" s="136" t="s">
        <v>118</v>
      </c>
      <c r="D30" s="137"/>
      <c r="E30" s="12">
        <v>402</v>
      </c>
      <c r="F30" s="109">
        <f t="shared" ca="1" si="2"/>
        <v>4.2297979797979801E-3</v>
      </c>
      <c r="G30" s="138">
        <v>92.06665108</v>
      </c>
      <c r="H30" s="109">
        <f t="shared" ca="1" si="3"/>
        <v>2.2480989267038777E-3</v>
      </c>
      <c r="I30" s="12">
        <v>53</v>
      </c>
      <c r="J30" s="109">
        <f t="shared" ca="1" si="4"/>
        <v>2.37476476386773E-3</v>
      </c>
      <c r="K30" s="12">
        <v>3140</v>
      </c>
      <c r="L30" s="109">
        <f t="shared" ca="1" si="0"/>
        <v>0.12802547770700637</v>
      </c>
      <c r="M30" s="12">
        <v>2607</v>
      </c>
      <c r="N30" s="12">
        <v>468</v>
      </c>
      <c r="O30" s="109">
        <f t="shared" ca="1" si="1"/>
        <v>0.17951668584579977</v>
      </c>
    </row>
    <row r="31" spans="2:15" ht="15" customHeight="1" x14ac:dyDescent="0.25">
      <c r="B31" s="95">
        <v>1074</v>
      </c>
      <c r="C31" s="136" t="s">
        <v>108</v>
      </c>
      <c r="D31" s="137"/>
      <c r="E31" s="12">
        <v>440</v>
      </c>
      <c r="F31" s="109">
        <f t="shared" ca="1" si="2"/>
        <v>4.6296296296296294E-3</v>
      </c>
      <c r="G31" s="138">
        <v>77.159893480000008</v>
      </c>
      <c r="H31" s="109">
        <f t="shared" ca="1" si="3"/>
        <v>1.8841032195930022E-3</v>
      </c>
      <c r="I31" s="12">
        <v>35</v>
      </c>
      <c r="J31" s="109">
        <f t="shared" ca="1" si="4"/>
        <v>1.5682408817994445E-3</v>
      </c>
      <c r="K31" s="12">
        <v>3397</v>
      </c>
      <c r="L31" s="109">
        <f t="shared" ca="1" si="0"/>
        <v>0.12952605239917575</v>
      </c>
      <c r="M31" s="12">
        <v>2297</v>
      </c>
      <c r="N31" s="12">
        <v>390</v>
      </c>
      <c r="O31" s="109">
        <f t="shared" ca="1" si="1"/>
        <v>0.16978667827601218</v>
      </c>
    </row>
    <row r="32" spans="2:15" ht="15" customHeight="1" x14ac:dyDescent="0.25">
      <c r="B32" s="95">
        <v>1295</v>
      </c>
      <c r="C32" s="136" t="s">
        <v>110</v>
      </c>
      <c r="D32" s="137"/>
      <c r="E32" s="12">
        <v>376</v>
      </c>
      <c r="F32" s="109">
        <f t="shared" ca="1" si="2"/>
        <v>3.9562289562289563E-3</v>
      </c>
      <c r="G32" s="138">
        <v>61.869478239999999</v>
      </c>
      <c r="H32" s="109">
        <f t="shared" ca="1" si="3"/>
        <v>1.5107392958848235E-3</v>
      </c>
      <c r="I32" s="12">
        <v>63</v>
      </c>
      <c r="J32" s="109">
        <f t="shared" ca="1" si="4"/>
        <v>2.8228335872389999E-3</v>
      </c>
      <c r="K32" s="12">
        <v>2910</v>
      </c>
      <c r="L32" s="109">
        <f t="shared" ca="1" si="0"/>
        <v>0.12920962199312716</v>
      </c>
      <c r="M32" s="12">
        <v>2058</v>
      </c>
      <c r="N32" s="12">
        <v>411</v>
      </c>
      <c r="O32" s="109">
        <f t="shared" ca="1" si="1"/>
        <v>0.19970845481049562</v>
      </c>
    </row>
    <row r="33" spans="1:15" ht="15" customHeight="1" x14ac:dyDescent="0.25">
      <c r="B33" s="95">
        <v>1311</v>
      </c>
      <c r="C33" s="136" t="s">
        <v>111</v>
      </c>
      <c r="D33" s="137"/>
      <c r="E33" s="12">
        <v>361</v>
      </c>
      <c r="F33" s="109">
        <f t="shared" ca="1" si="2"/>
        <v>3.7984006734006733E-3</v>
      </c>
      <c r="G33" s="138">
        <v>123.52594653</v>
      </c>
      <c r="H33" s="109">
        <f t="shared" ca="1" si="3"/>
        <v>3.0162772790863373E-3</v>
      </c>
      <c r="I33" s="12">
        <v>55</v>
      </c>
      <c r="J33" s="109">
        <f t="shared" ca="1" si="4"/>
        <v>2.4643785285419842E-3</v>
      </c>
      <c r="K33" s="12">
        <v>2071</v>
      </c>
      <c r="L33" s="109">
        <f t="shared" ca="1" si="0"/>
        <v>0.1743119266055046</v>
      </c>
      <c r="M33" s="12">
        <v>1042</v>
      </c>
      <c r="N33" s="12">
        <v>194</v>
      </c>
      <c r="O33" s="109">
        <f t="shared" ca="1" si="1"/>
        <v>0.18618042226487524</v>
      </c>
    </row>
    <row r="34" spans="1:15" ht="15" customHeight="1" x14ac:dyDescent="0.25">
      <c r="B34" s="95">
        <v>1318</v>
      </c>
      <c r="C34" s="136" t="s">
        <v>109</v>
      </c>
      <c r="D34" s="137"/>
      <c r="E34" s="12">
        <v>340</v>
      </c>
      <c r="F34" s="109">
        <f t="shared" ca="1" si="2"/>
        <v>3.5774410774410776E-3</v>
      </c>
      <c r="G34" s="138">
        <v>73.90331187000001</v>
      </c>
      <c r="H34" s="109">
        <f t="shared" ca="1" si="3"/>
        <v>1.8045834636739669E-3</v>
      </c>
      <c r="I34" s="12">
        <v>41</v>
      </c>
      <c r="J34" s="109">
        <f t="shared" ca="1" si="4"/>
        <v>1.8370821758222063E-3</v>
      </c>
      <c r="K34" s="12">
        <v>2465</v>
      </c>
      <c r="L34" s="109">
        <f t="shared" ca="1" si="0"/>
        <v>0.13793103448275862</v>
      </c>
      <c r="M34" s="12">
        <v>1424</v>
      </c>
      <c r="N34" s="12">
        <v>308</v>
      </c>
      <c r="O34" s="109">
        <f t="shared" ca="1" si="1"/>
        <v>0.21629213483146068</v>
      </c>
    </row>
    <row r="35" spans="1:15" ht="15" customHeight="1" x14ac:dyDescent="0.25">
      <c r="B35" s="95">
        <v>1341</v>
      </c>
      <c r="C35" s="139" t="s">
        <v>112</v>
      </c>
      <c r="D35" s="140"/>
      <c r="E35" s="13">
        <v>149</v>
      </c>
      <c r="F35" s="110">
        <f t="shared" ca="1" si="2"/>
        <v>1.5677609427609427E-3</v>
      </c>
      <c r="G35" s="141">
        <v>24.730652800000001</v>
      </c>
      <c r="H35" s="110">
        <f t="shared" ca="1" si="3"/>
        <v>6.0387722768427926E-4</v>
      </c>
      <c r="I35" s="13">
        <v>28</v>
      </c>
      <c r="J35" s="110">
        <f t="shared" ca="1" si="4"/>
        <v>1.2545927054395554E-3</v>
      </c>
      <c r="K35" s="13">
        <v>1053</v>
      </c>
      <c r="L35" s="110">
        <f t="shared" ca="1" si="0"/>
        <v>0.14150047483380818</v>
      </c>
      <c r="M35" s="13">
        <v>968</v>
      </c>
      <c r="N35" s="13">
        <v>184</v>
      </c>
      <c r="O35" s="110">
        <f t="shared" ca="1" si="1"/>
        <v>0.19008264462809918</v>
      </c>
    </row>
    <row r="36" spans="1:15" ht="15" hidden="1" customHeight="1" x14ac:dyDescent="0.25">
      <c r="B36" s="95">
        <v>10001</v>
      </c>
      <c r="C36" s="94" t="s">
        <v>207</v>
      </c>
      <c r="D36" s="96"/>
      <c r="E36" s="97">
        <v>0</v>
      </c>
      <c r="F36" s="93">
        <f t="shared" ref="F36" ca="1" si="5">E36/E$7</f>
        <v>0</v>
      </c>
      <c r="G36" s="98">
        <v>0</v>
      </c>
      <c r="H36" s="93">
        <f t="shared" ref="H36" ca="1" si="6">G36/G$7</f>
        <v>0</v>
      </c>
      <c r="I36" s="97">
        <v>0</v>
      </c>
      <c r="J36" s="93">
        <f t="shared" ref="J36" ca="1" si="7">I36/I$7</f>
        <v>0</v>
      </c>
      <c r="K36" s="97">
        <v>0</v>
      </c>
      <c r="L36" s="93" t="e">
        <f t="shared" ref="L36" ca="1" si="8">E36/K36</f>
        <v>#DIV/0!</v>
      </c>
      <c r="M36" s="97">
        <v>0</v>
      </c>
      <c r="N36" s="97">
        <v>0</v>
      </c>
      <c r="O36" s="93" t="e">
        <f t="shared" ref="O36" ca="1" si="9">N36/M36</f>
        <v>#DIV/0!</v>
      </c>
    </row>
    <row r="37" spans="1:15" ht="15" customHeight="1" x14ac:dyDescent="0.25"/>
    <row r="38" spans="1:15" ht="15" customHeight="1" x14ac:dyDescent="0.25">
      <c r="J38" s="47"/>
      <c r="K38" s="47"/>
      <c r="L38" s="168" t="s">
        <v>163</v>
      </c>
      <c r="M38" s="169"/>
      <c r="N38" s="169"/>
      <c r="O38" s="169"/>
    </row>
    <row r="39" spans="1:15" ht="15" customHeight="1" x14ac:dyDescent="0.25">
      <c r="J39" s="48"/>
      <c r="K39" s="47"/>
      <c r="L39" s="168" t="s">
        <v>164</v>
      </c>
      <c r="M39" s="168"/>
      <c r="N39" s="168"/>
      <c r="O39" s="168"/>
    </row>
    <row r="40" spans="1:15" ht="15" customHeight="1" x14ac:dyDescent="0.25"/>
    <row r="42" spans="1:15" ht="15" hidden="1" customHeight="1" x14ac:dyDescent="0.25">
      <c r="A42" s="33" t="b">
        <v>1</v>
      </c>
      <c r="C42" s="33" t="s">
        <v>26</v>
      </c>
      <c r="D42" s="33" t="s">
        <v>162</v>
      </c>
    </row>
  </sheetData>
  <sortState ref="B8:O35">
    <sortCondition descending="1" ref="E8:E35"/>
  </sortState>
  <mergeCells count="3">
    <mergeCell ref="L38:O38"/>
    <mergeCell ref="L39:O39"/>
    <mergeCell ref="C4:O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28</vt:i4>
      </vt:variant>
    </vt:vector>
  </HeadingPairs>
  <TitlesOfParts>
    <vt:vector size="38" baseType="lpstr">
      <vt:lpstr>Beteilig_Alle_EU28_AT_Programme</vt:lpstr>
      <vt:lpstr>Beteiligung_Anteil_AT_Programme</vt:lpstr>
      <vt:lpstr>Bet_AT_Saeulen_Organistypen</vt:lpstr>
      <vt:lpstr>AT_nach_Instrumenten</vt:lpstr>
      <vt:lpstr>AT_Organisationstypen_KMU</vt:lpstr>
      <vt:lpstr>Beteilig_Bundesland_Programm</vt:lpstr>
      <vt:lpstr>Foerd_Bundesland_Programm</vt:lpstr>
      <vt:lpstr>Koord_Bundesland_Programm</vt:lpstr>
      <vt:lpstr>Eckdaten EU-Mitgliedsta</vt:lpstr>
      <vt:lpstr>Erfolgsquoten_EU28</vt:lpstr>
      <vt:lpstr>AT_Organisationstypen_KMU!AT_Org_Torten_Datenstand</vt:lpstr>
      <vt:lpstr>AT_nach_Instrumenten!Druckbereich</vt:lpstr>
      <vt:lpstr>AT_Organisationstypen_KMU!Druckbereich</vt:lpstr>
      <vt:lpstr>Bet_AT_Saeulen_Organistypen!Druckbereich</vt:lpstr>
      <vt:lpstr>Beteilig_Alle_EU28_AT_Programme!Druckbereich</vt:lpstr>
      <vt:lpstr>Beteilig_Bundesland_Programm!Druckbereich</vt:lpstr>
      <vt:lpstr>Beteiligung_Anteil_AT_Programme!Druckbereich</vt:lpstr>
      <vt:lpstr>'Eckdaten EU-Mitgliedsta'!Druckbereich</vt:lpstr>
      <vt:lpstr>Erfolgsquoten_EU28!Druckbereich</vt:lpstr>
      <vt:lpstr>Foerd_Bundesland_Programm!Druckbereich</vt:lpstr>
      <vt:lpstr>Koord_Bundesland_Programm!Druckbereich</vt:lpstr>
      <vt:lpstr>Beteilig_Alle_EU28_AT_Programme!Eckdaten_Alle_Progr_Datenstand</vt:lpstr>
      <vt:lpstr>Beteilig_Bundesland_Programm!Eckdaten_Alle_Progr_Datenstand</vt:lpstr>
      <vt:lpstr>Beteiligung_Anteil_AT_Programme!Eckdaten_Alle_Progr_Datenstand</vt:lpstr>
      <vt:lpstr>Foerd_Bundesland_Programm!Eckdaten_Alle_Progr_Datenstand</vt:lpstr>
      <vt:lpstr>Koord_Bundesland_Programm!Eckdaten_Alle_Progr_Datenstand</vt:lpstr>
      <vt:lpstr>Erfolgsquoten_EU28!Eckdaten_EU_Datenstand</vt:lpstr>
      <vt:lpstr>Eckdaten_EU_Datenstand</vt:lpstr>
      <vt:lpstr>AT_nach_Instrumenten!Print_Area</vt:lpstr>
      <vt:lpstr>AT_Organisationstypen_KMU!Print_Area</vt:lpstr>
      <vt:lpstr>Bet_AT_Saeulen_Organistypen!Print_Area</vt:lpstr>
      <vt:lpstr>Beteilig_Alle_EU28_AT_Programme!Print_Area</vt:lpstr>
      <vt:lpstr>Beteilig_Bundesland_Programm!Print_Area</vt:lpstr>
      <vt:lpstr>Beteiligung_Anteil_AT_Programme!Print_Area</vt:lpstr>
      <vt:lpstr>'Eckdaten EU-Mitgliedsta'!Print_Area</vt:lpstr>
      <vt:lpstr>Erfolgsquoten_EU28!Print_Area</vt:lpstr>
      <vt:lpstr>Foerd_Bundesland_Programm!Print_Area</vt:lpstr>
      <vt:lpstr>Koord_Bundesland_Programm!Print_Area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cp:lastPrinted>2019-08-21T07:43:05Z</cp:lastPrinted>
  <dcterms:created xsi:type="dcterms:W3CDTF">2017-06-20T10:15:45Z</dcterms:created>
  <dcterms:modified xsi:type="dcterms:W3CDTF">2019-08-21T09:49:50Z</dcterms:modified>
  <cp:version>5.1.4.7610</cp:version>
</cp:coreProperties>
</file>