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mweltbundesamt.at\Projekte\20000\21092_Klimacheck_EFRE\Intern\01_Fachliche_Umsetzung\AP4_Excel-Tool_Umsetzung\01_FINAL\"/>
    </mc:Choice>
  </mc:AlternateContent>
  <bookViews>
    <workbookView xWindow="0" yWindow="0" windowWidth="28800" windowHeight="14100" tabRatio="1000"/>
  </bookViews>
  <sheets>
    <sheet name="1 Einleitung" sheetId="26" r:id="rId1"/>
    <sheet name="2 Prüfcheck" sheetId="19" r:id="rId2"/>
    <sheet name="3 Vorhaben" sheetId="10" r:id="rId3"/>
    <sheet name="4.0 Anleitung Prüfcheck &amp; KN " sheetId="20" r:id="rId4"/>
    <sheet name="4.1 KlimaNeutralität Teil 1" sheetId="21" r:id="rId5"/>
    <sheet name="4.2 Kategorie A &amp; B" sheetId="22" r:id="rId6"/>
    <sheet name="4.3 Positivkriterien" sheetId="23" r:id="rId7"/>
    <sheet name="4.4 CO2-Fußabdruck" sheetId="24" r:id="rId8"/>
    <sheet name="5.0 Anleitung KWA - Teil 2" sheetId="1" r:id="rId9"/>
    <sheet name="5.1 Gravitativ" sheetId="13" r:id="rId10"/>
    <sheet name="5.2 Hydrologisch" sheetId="15" r:id="rId11"/>
    <sheet name="5.3 Wetter-Klimabezogen" sheetId="17" r:id="rId12"/>
    <sheet name="5.4 Glossar" sheetId="6" r:id="rId13"/>
    <sheet name="6 Ergebnis" sheetId="9" r:id="rId14"/>
    <sheet name="7 Dokumentation Detailanalyse" sheetId="25" r:id="rId15"/>
  </sheets>
  <definedNames>
    <definedName name="_xlnm.Print_Area" localSheetId="2">'3 Vorhaben'!$B$2:$J$20</definedName>
    <definedName name="_xlnm.Print_Area" localSheetId="9">'5.1 Gravitativ'!$B$2:$G$117</definedName>
    <definedName name="_xlnm.Print_Area" localSheetId="10">'5.2 Hydrologisch'!$B$2:$G$129</definedName>
    <definedName name="_xlnm.Print_Area" localSheetId="11">'5.3 Wetter-Klimabezogen'!$B$2:$G$230</definedName>
    <definedName name="_xlnm.Print_Area" localSheetId="13">'6 Ergebnis'!$B$2:$J$51</definedName>
    <definedName name="_xlnm.Print_Area" localSheetId="14">'7 Dokumentation Detailanalyse'!$B$2:$K$33</definedName>
    <definedName name="Link_1.1_Rutschungen">'5.4 Glossar'!$E$19</definedName>
    <definedName name="Link_1.1_Rutschungen_Maßnahmen">'5.4 Glossar'!$H$19</definedName>
    <definedName name="Link_1.1_Rutschungen_Risiken">'5.4 Glossar'!$G$19</definedName>
    <definedName name="Link_1.2_Steinschlag">'5.4 Glossar'!$E$20</definedName>
    <definedName name="Link_1.2_Steinschlag_Maßnahmen">'5.4 Glossar'!$H$20</definedName>
    <definedName name="Link_1.2_Steinschlag_Risiken">'5.4 Glossar'!$G$20</definedName>
    <definedName name="Link_1.3_Lawine">'5.4 Glossar'!$E$21</definedName>
    <definedName name="Link_1.3_Lawine_Maßnahmen">'5.4 Glossar'!$H$21</definedName>
    <definedName name="Link_1.3_Lawine_Risiken">'5.4 Glossar'!$G$21</definedName>
    <definedName name="Link_2.1_Hochwasser">'5.4 Glossar'!$E$22</definedName>
    <definedName name="Link_2.1_Hochwasser_Maßnahmen">'5.4 Glossar'!$H$22</definedName>
    <definedName name="Link_2.1_Hochwasser_Risiken">'5.4 Glossar'!$G$22</definedName>
    <definedName name="Link_2.2_Abfluss">'5.4 Glossar'!$E$23</definedName>
    <definedName name="Link_2.2_Abfluss_Maßnahmen">'5.4 Glossar'!$H$23</definedName>
    <definedName name="Link_2.2_Abfluss_Risiken">'5.4 Glossar'!$G$23</definedName>
    <definedName name="Link_2.3_Niederschlag">'5.4 Glossar'!$E$24</definedName>
    <definedName name="Link_2.3_Niederschlag_Maßnahmen">'5.4 Glossar'!$H$24</definedName>
    <definedName name="Link_2.3_Niederschlag_Risiken">'5.4 Glossar'!$G$24</definedName>
    <definedName name="Link_3.1_Hitze">'5.4 Glossar'!$E$25</definedName>
    <definedName name="Link_3.1_Hitze_Maßnahmen">'5.4 Glossar'!$H$25</definedName>
    <definedName name="Link_3.1_Hitze_Risiken">'5.4 Glossar'!$G$25</definedName>
    <definedName name="Link_3.2_Trockenheit">'5.4 Glossar'!$E$26</definedName>
    <definedName name="Link_3.2_Trockenheit_Maßnahmen">'5.4 Glossar'!$H$26</definedName>
    <definedName name="Link_3.2_Trockenheit_Risiken">'5.4 Glossar'!$G$26</definedName>
    <definedName name="Link_3.3_Waldbrand">'5.4 Glossar'!$E$27</definedName>
    <definedName name="Link_3.3_Waldbrand_Maßnahmen">'5.4 Glossar'!$H$27</definedName>
    <definedName name="Link_3.3_Waldbrand_Risiken">'5.4 Glossar'!$G$27</definedName>
    <definedName name="Link_3.4_Sturm">'5.4 Glossar'!$E$28</definedName>
    <definedName name="Link_3.4_Sturm_Maßnahmen">'5.4 Glossar'!$H$28</definedName>
    <definedName name="Link_3.4_Sturm_Risiken">'5.4 Glossar'!$G$28</definedName>
    <definedName name="Link_3.5_Hagel">'5.4 Glossar'!$E$29</definedName>
    <definedName name="Link_3.5_Hagel_Maßnahmen">'5.4 Glossar'!$H$29</definedName>
    <definedName name="Link_3.5_Hagel_Risiken">'5.4 Glossar'!$G$29</definedName>
    <definedName name="Link_3.6_Schneelast">'5.4 Glossar'!$E$30</definedName>
    <definedName name="Link_3.6_Schneelast_Maßnahmen">'5.4 Glossar'!$H$30</definedName>
    <definedName name="Link_3.6_Schneelast_Risiken">'5.4 Glossar'!$G$30</definedName>
    <definedName name="Link_Ergebnis_KWA">'6 Ergebnis'!$C$24:$I$24</definedName>
    <definedName name="Link_Gefährdung_Betrieb_Umwelt_Mensch">'5.4 Glossar'!$D$8:$H$8</definedName>
    <definedName name="Z_27DF1E55_3C5C_4472_8EFF_775630CBF46E_.wvu.Cols" localSheetId="1" hidden="1">'2 Prüfcheck'!$R:$AC</definedName>
    <definedName name="Z_27DF1E55_3C5C_4472_8EFF_775630CBF46E_.wvu.Cols" localSheetId="5" hidden="1">'4.2 Kategorie A &amp; B'!$H:$M</definedName>
    <definedName name="Z_27DF1E55_3C5C_4472_8EFF_775630CBF46E_.wvu.PrintArea" localSheetId="2" hidden="1">'3 Vorhaben'!$B$2:$J$20</definedName>
    <definedName name="Z_27DF1E55_3C5C_4472_8EFF_775630CBF46E_.wvu.PrintArea" localSheetId="9" hidden="1">'5.1 Gravitativ'!$B$2:$G$117</definedName>
    <definedName name="Z_27DF1E55_3C5C_4472_8EFF_775630CBF46E_.wvu.PrintArea" localSheetId="10" hidden="1">'5.2 Hydrologisch'!$B$2:$G$129</definedName>
    <definedName name="Z_27DF1E55_3C5C_4472_8EFF_775630CBF46E_.wvu.PrintArea" localSheetId="11" hidden="1">'5.3 Wetter-Klimabezogen'!$B$2:$G$230</definedName>
    <definedName name="Z_27DF1E55_3C5C_4472_8EFF_775630CBF46E_.wvu.PrintArea" localSheetId="13" hidden="1">'6 Ergebnis'!$B$2:$I$51,'6 Ergebnis'!$L$18:$T$37</definedName>
    <definedName name="Z_27DF1E55_3C5C_4472_8EFF_775630CBF46E_.wvu.PrintArea" localSheetId="14" hidden="1">'7 Dokumentation Detailanalyse'!#REF!,'7 Dokumentation Detailanalyse'!$B$9:$K$27</definedName>
    <definedName name="Z_B942BA88_CC1B_45E5_B422_5C319DA20C7E_.wvu.Cols" localSheetId="1" hidden="1">'2 Prüfcheck'!$R:$AC</definedName>
    <definedName name="Z_B942BA88_CC1B_45E5_B422_5C319DA20C7E_.wvu.Cols" localSheetId="5" hidden="1">'4.2 Kategorie A &amp; B'!$H:$M</definedName>
    <definedName name="Z_B942BA88_CC1B_45E5_B422_5C319DA20C7E_.wvu.PrintArea" localSheetId="2" hidden="1">'3 Vorhaben'!$B$2:$J$20</definedName>
    <definedName name="Z_B942BA88_CC1B_45E5_B422_5C319DA20C7E_.wvu.PrintArea" localSheetId="9" hidden="1">'5.1 Gravitativ'!$B$2:$G$117</definedName>
    <definedName name="Z_B942BA88_CC1B_45E5_B422_5C319DA20C7E_.wvu.PrintArea" localSheetId="10" hidden="1">'5.2 Hydrologisch'!$B$2:$G$129</definedName>
    <definedName name="Z_B942BA88_CC1B_45E5_B422_5C319DA20C7E_.wvu.PrintArea" localSheetId="11" hidden="1">'5.3 Wetter-Klimabezogen'!$B$2:$G$230</definedName>
    <definedName name="Z_B942BA88_CC1B_45E5_B422_5C319DA20C7E_.wvu.PrintArea" localSheetId="13" hidden="1">'6 Ergebnis'!$B$2:$I$51,'6 Ergebnis'!$L$18:$T$37</definedName>
    <definedName name="Z_B942BA88_CC1B_45E5_B422_5C319DA20C7E_.wvu.PrintArea" localSheetId="14" hidden="1">'7 Dokumentation Detailanalyse'!#REF!,'7 Dokumentation Detailanalyse'!$B$9:$K$27</definedName>
  </definedNames>
  <calcPr calcId="162913"/>
  <customWorkbookViews>
    <customWorkbookView name="Seite 2 - Querformat" guid="{B942BA88-CC1B-45E5-B422-5C319DA20C7E}" maximized="1" xWindow="-8" yWindow="-8" windowWidth="1936" windowHeight="1176" tabRatio="1000" activeSheetId="9"/>
    <customWorkbookView name="Seite 1 - Hochformat" guid="{27DF1E55-3C5C-4472-8EFF-775630CBF46E}" maximized="1" xWindow="-8" yWindow="-8" windowWidth="1936" windowHeight="1176" tabRatio="1000"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2" l="1"/>
  <c r="K21" i="22"/>
  <c r="J22" i="22"/>
  <c r="K22" i="22"/>
  <c r="J23" i="22"/>
  <c r="K23" i="22"/>
  <c r="J24" i="22"/>
  <c r="K24" i="22"/>
  <c r="M201" i="17" l="1"/>
  <c r="M167" i="17"/>
  <c r="M130" i="17"/>
  <c r="M96" i="17"/>
  <c r="M57" i="17"/>
  <c r="M18" i="17"/>
  <c r="M95" i="15"/>
  <c r="M58" i="15"/>
  <c r="M18" i="15"/>
  <c r="M87" i="13"/>
  <c r="M52" i="13"/>
  <c r="M18" i="13"/>
  <c r="F7" i="25" l="1"/>
  <c r="F6" i="25"/>
  <c r="F5" i="25"/>
  <c r="E7" i="9" l="1"/>
  <c r="E6" i="9"/>
  <c r="E5" i="9"/>
  <c r="J6" i="22" l="1"/>
  <c r="K6" i="22"/>
  <c r="J7" i="22"/>
  <c r="K7" i="22"/>
  <c r="J8" i="22"/>
  <c r="K8" i="22"/>
  <c r="J9" i="22"/>
  <c r="K9" i="22"/>
  <c r="J10" i="22"/>
  <c r="K10" i="22"/>
  <c r="J11" i="22"/>
  <c r="K11" i="22"/>
  <c r="J12" i="22"/>
  <c r="K12" i="22"/>
  <c r="J13" i="22"/>
  <c r="K13" i="22"/>
  <c r="J14" i="22"/>
  <c r="K14" i="22"/>
  <c r="J15" i="22"/>
  <c r="K15" i="22"/>
  <c r="J16" i="22"/>
  <c r="K16" i="22"/>
  <c r="J17" i="22"/>
  <c r="K17" i="22"/>
  <c r="J18" i="22"/>
  <c r="K18" i="22"/>
  <c r="J19" i="22"/>
  <c r="K19" i="22"/>
  <c r="J20" i="22"/>
  <c r="K20" i="22"/>
  <c r="J25" i="22"/>
  <c r="K25" i="22"/>
  <c r="J26" i="22"/>
  <c r="K26" i="22"/>
  <c r="J27" i="22"/>
  <c r="K27" i="22"/>
  <c r="J28" i="22"/>
  <c r="K28" i="22"/>
  <c r="J29" i="22"/>
  <c r="K29" i="22"/>
  <c r="J30" i="22"/>
  <c r="K30" i="22"/>
  <c r="J31" i="22"/>
  <c r="K31" i="22"/>
  <c r="G16" i="21"/>
  <c r="N66" i="21" s="1"/>
  <c r="L23" i="21"/>
  <c r="L24" i="21"/>
  <c r="L25" i="21"/>
  <c r="L26" i="21"/>
  <c r="L27" i="21"/>
  <c r="L28" i="21"/>
  <c r="L29" i="21"/>
  <c r="L30" i="21"/>
  <c r="L31" i="21"/>
  <c r="L32" i="21"/>
  <c r="L33" i="21"/>
  <c r="L34" i="21"/>
  <c r="L35" i="21"/>
  <c r="L36" i="21"/>
  <c r="G53" i="21"/>
  <c r="G59" i="21"/>
  <c r="N69" i="21" s="1"/>
  <c r="G75" i="21"/>
  <c r="G81" i="21"/>
  <c r="N71" i="21" s="1"/>
  <c r="G87" i="21"/>
  <c r="N72" i="21" s="1"/>
  <c r="T13" i="19"/>
  <c r="U13" i="19" s="1"/>
  <c r="F13" i="19" s="1"/>
  <c r="T19" i="19"/>
  <c r="U19" i="19" s="1"/>
  <c r="F19" i="19" s="1"/>
  <c r="T25" i="19"/>
  <c r="U25" i="19" s="1"/>
  <c r="F25" i="19" s="1"/>
  <c r="V32" i="19" s="1"/>
  <c r="T26" i="19"/>
  <c r="U26" i="19" s="1"/>
  <c r="F27" i="19" s="1"/>
  <c r="W32" i="19" s="1"/>
  <c r="W31" i="19" l="1"/>
  <c r="V31" i="19"/>
  <c r="W30" i="19"/>
  <c r="V30" i="19"/>
  <c r="L38" i="21"/>
  <c r="G38" i="21" s="1"/>
  <c r="N67" i="21" s="1"/>
  <c r="Q220" i="17"/>
  <c r="Q184" i="17"/>
  <c r="U148" i="17"/>
  <c r="Q114" i="17"/>
  <c r="U83" i="17"/>
  <c r="U44" i="17"/>
  <c r="U121" i="15"/>
  <c r="U75" i="15"/>
  <c r="U36" i="15"/>
  <c r="U101" i="13"/>
  <c r="Q68" i="13"/>
  <c r="Q35" i="13"/>
  <c r="M76" i="17"/>
  <c r="Q31" i="13"/>
  <c r="Q32" i="13" s="1"/>
  <c r="M186" i="17"/>
  <c r="M187" i="17" s="1"/>
  <c r="Q34" i="13"/>
  <c r="U30" i="13"/>
  <c r="V33" i="19" l="1"/>
  <c r="W33" i="19"/>
  <c r="N74" i="21"/>
  <c r="Q37" i="13"/>
  <c r="M172" i="17"/>
  <c r="M171" i="17"/>
  <c r="M170" i="17"/>
  <c r="F12" i="9" l="1"/>
  <c r="X37" i="19"/>
  <c r="F11" i="9"/>
  <c r="X35" i="19"/>
  <c r="N76" i="21"/>
  <c r="Q217" i="17"/>
  <c r="Q221" i="17" s="1"/>
  <c r="U219" i="17"/>
  <c r="U218" i="17"/>
  <c r="U217" i="17"/>
  <c r="Q181" i="17"/>
  <c r="Q185" i="17" s="1"/>
  <c r="U182" i="17"/>
  <c r="U181" i="17"/>
  <c r="U180" i="17"/>
  <c r="H16" i="9" l="1"/>
  <c r="U220" i="17"/>
  <c r="U183" i="17"/>
  <c r="U145" i="17"/>
  <c r="U144" i="17"/>
  <c r="U154" i="17"/>
  <c r="U153" i="17"/>
  <c r="U152" i="17"/>
  <c r="Q110" i="17"/>
  <c r="Q115" i="17" s="1"/>
  <c r="U111" i="17"/>
  <c r="U110" i="17"/>
  <c r="U109" i="17"/>
  <c r="U72" i="17"/>
  <c r="U70" i="17"/>
  <c r="U89" i="17"/>
  <c r="U88" i="17"/>
  <c r="U87" i="17"/>
  <c r="U221" i="17" l="1"/>
  <c r="F225" i="17" s="1"/>
  <c r="U187" i="17"/>
  <c r="F191" i="17" s="1"/>
  <c r="U155" i="17"/>
  <c r="U90" i="17"/>
  <c r="U146" i="17"/>
  <c r="U149" i="17" s="1"/>
  <c r="U112" i="17"/>
  <c r="U116" i="17" s="1"/>
  <c r="F120" i="17" s="1"/>
  <c r="U33" i="17"/>
  <c r="U31" i="17"/>
  <c r="U49" i="17"/>
  <c r="U48" i="17"/>
  <c r="U47" i="17"/>
  <c r="U156" i="17" l="1"/>
  <c r="F157" i="17" s="1"/>
  <c r="U50" i="17"/>
  <c r="U126" i="15"/>
  <c r="U125" i="15"/>
  <c r="U124" i="15"/>
  <c r="U110" i="15"/>
  <c r="U108" i="15"/>
  <c r="U80" i="15"/>
  <c r="U79" i="15"/>
  <c r="U78" i="15"/>
  <c r="U72" i="15"/>
  <c r="U71" i="15"/>
  <c r="U42" i="15"/>
  <c r="U41" i="15"/>
  <c r="U40" i="15"/>
  <c r="U105" i="13"/>
  <c r="U104" i="13"/>
  <c r="U66" i="13"/>
  <c r="U65" i="13"/>
  <c r="U31" i="13"/>
  <c r="U33" i="15"/>
  <c r="U32" i="15"/>
  <c r="U31" i="15"/>
  <c r="U106" i="13"/>
  <c r="U99" i="13"/>
  <c r="U102" i="13" s="1"/>
  <c r="U67" i="13"/>
  <c r="Q66" i="13"/>
  <c r="Q69" i="13" s="1"/>
  <c r="U32" i="13"/>
  <c r="U127" i="15" l="1"/>
  <c r="U81" i="15"/>
  <c r="U73" i="15"/>
  <c r="U76" i="15" s="1"/>
  <c r="U34" i="15"/>
  <c r="U37" i="15" s="1"/>
  <c r="U43" i="15"/>
  <c r="U33" i="13"/>
  <c r="U34" i="13" s="1"/>
  <c r="U107" i="13"/>
  <c r="U108" i="13" s="1"/>
  <c r="U68" i="13"/>
  <c r="U82" i="15" l="1"/>
  <c r="F85" i="15" s="1"/>
  <c r="U44" i="15"/>
  <c r="F48" i="15" s="1"/>
  <c r="F111" i="13"/>
  <c r="U69" i="13"/>
  <c r="F77" i="13" s="1"/>
  <c r="F42" i="13" l="1"/>
  <c r="E42" i="13" s="1"/>
  <c r="Q214" i="17"/>
  <c r="Q215" i="17" s="1"/>
  <c r="E225" i="17" s="1"/>
  <c r="E191" i="17"/>
  <c r="Q144" i="17"/>
  <c r="Q143" i="17"/>
  <c r="M115" i="17"/>
  <c r="M116" i="17" s="1"/>
  <c r="E120" i="17" s="1"/>
  <c r="M82" i="17"/>
  <c r="M78" i="17"/>
  <c r="M79" i="17"/>
  <c r="M38" i="17"/>
  <c r="M43" i="17"/>
  <c r="M40" i="17"/>
  <c r="M116" i="15"/>
  <c r="M119" i="15"/>
  <c r="M114" i="15"/>
  <c r="M75" i="15"/>
  <c r="M77" i="15" s="1"/>
  <c r="M79" i="15" s="1"/>
  <c r="P79" i="15" s="1"/>
  <c r="E85" i="15" s="1"/>
  <c r="Q34" i="15"/>
  <c r="Q33" i="15"/>
  <c r="Q32" i="15"/>
  <c r="Q103" i="13"/>
  <c r="E111" i="13" s="1"/>
  <c r="M39" i="17"/>
  <c r="M80" i="17" l="1"/>
  <c r="Q79" i="17"/>
  <c r="Q80" i="17" s="1"/>
  <c r="Q81" i="17" s="1"/>
  <c r="Q146" i="17"/>
  <c r="Q40" i="17"/>
  <c r="Q41" i="17" s="1"/>
  <c r="Q42" i="17" s="1"/>
  <c r="M41" i="17"/>
  <c r="Q117" i="15"/>
  <c r="Q118" i="15" s="1"/>
  <c r="Q119" i="15" s="1"/>
  <c r="Q36" i="15"/>
  <c r="Q37" i="15" s="1"/>
  <c r="Q39" i="15" s="1"/>
  <c r="E48" i="15" s="1"/>
  <c r="M115" i="15"/>
  <c r="M117" i="15" s="1"/>
  <c r="U112" i="15" s="1"/>
  <c r="U113" i="15" s="1"/>
  <c r="Q207" i="17"/>
  <c r="Q206" i="17"/>
  <c r="M206" i="17"/>
  <c r="Q205" i="17"/>
  <c r="M205" i="17"/>
  <c r="Q204" i="17"/>
  <c r="M204" i="17"/>
  <c r="Q202" i="17"/>
  <c r="M202" i="17"/>
  <c r="U201" i="17"/>
  <c r="Q201" i="17"/>
  <c r="Q173" i="17"/>
  <c r="Q172" i="17"/>
  <c r="Q171" i="17"/>
  <c r="Q170" i="17"/>
  <c r="Q168" i="17"/>
  <c r="M168" i="17"/>
  <c r="U167" i="17"/>
  <c r="Q167" i="17"/>
  <c r="Q136" i="17"/>
  <c r="Q135" i="17"/>
  <c r="M135" i="17"/>
  <c r="Q134" i="17"/>
  <c r="M134" i="17"/>
  <c r="Q133" i="17"/>
  <c r="M133" i="17"/>
  <c r="Q131" i="17"/>
  <c r="M131" i="17"/>
  <c r="U130" i="17"/>
  <c r="Q130" i="17"/>
  <c r="Q63" i="17"/>
  <c r="Q62" i="17"/>
  <c r="M62" i="17"/>
  <c r="Q61" i="17"/>
  <c r="M61" i="17"/>
  <c r="Q60" i="17"/>
  <c r="M60" i="17"/>
  <c r="Q58" i="17"/>
  <c r="M58" i="17"/>
  <c r="U57" i="17"/>
  <c r="Q57" i="17"/>
  <c r="Q102" i="17"/>
  <c r="Q101" i="17"/>
  <c r="M101" i="17"/>
  <c r="Q100" i="17"/>
  <c r="M100" i="17"/>
  <c r="Q99" i="17"/>
  <c r="M99" i="17"/>
  <c r="Q97" i="17"/>
  <c r="M97" i="17"/>
  <c r="U96" i="17"/>
  <c r="Q96" i="17"/>
  <c r="Q101" i="15"/>
  <c r="Q100" i="15"/>
  <c r="M100" i="15"/>
  <c r="Q99" i="15"/>
  <c r="M99" i="15"/>
  <c r="Q98" i="15"/>
  <c r="M98" i="15"/>
  <c r="Q96" i="15"/>
  <c r="M96" i="15"/>
  <c r="U95" i="15"/>
  <c r="Q95" i="15"/>
  <c r="Q64" i="15"/>
  <c r="Q63" i="15"/>
  <c r="M63" i="15"/>
  <c r="Q62" i="15"/>
  <c r="M62" i="15"/>
  <c r="Q61" i="15"/>
  <c r="M61" i="15"/>
  <c r="Q59" i="15"/>
  <c r="M59" i="15"/>
  <c r="U58" i="15"/>
  <c r="Q58" i="15"/>
  <c r="Q24" i="17"/>
  <c r="Q23" i="17"/>
  <c r="M23" i="17"/>
  <c r="Q22" i="17"/>
  <c r="M22" i="17"/>
  <c r="Q21" i="17"/>
  <c r="M21" i="17"/>
  <c r="Q19" i="17"/>
  <c r="M19" i="17"/>
  <c r="U18" i="17"/>
  <c r="Q18" i="17"/>
  <c r="Q24" i="15"/>
  <c r="Q23" i="15"/>
  <c r="M23" i="15"/>
  <c r="Q22" i="15"/>
  <c r="M22" i="15"/>
  <c r="Q21" i="15"/>
  <c r="M21" i="15"/>
  <c r="Q19" i="15"/>
  <c r="M19" i="15"/>
  <c r="U18" i="15"/>
  <c r="Q18" i="15"/>
  <c r="Q149" i="17" l="1"/>
  <c r="Q153" i="17" s="1"/>
  <c r="E157" i="17" s="1"/>
  <c r="E34" i="9" s="1"/>
  <c r="U74" i="17"/>
  <c r="U75" i="17" s="1"/>
  <c r="U77" i="17"/>
  <c r="U78" i="17" s="1"/>
  <c r="U38" i="17"/>
  <c r="U39" i="17" s="1"/>
  <c r="U35" i="17"/>
  <c r="U36" i="17" s="1"/>
  <c r="U115" i="15"/>
  <c r="M174" i="17"/>
  <c r="M175" i="17" s="1"/>
  <c r="M176" i="17" s="1"/>
  <c r="M103" i="17"/>
  <c r="M105" i="17" s="1"/>
  <c r="M64" i="17"/>
  <c r="M65" i="17" s="1"/>
  <c r="M66" i="17" s="1"/>
  <c r="M208" i="17"/>
  <c r="M209" i="17" s="1"/>
  <c r="M210" i="17" s="1"/>
  <c r="M137" i="17"/>
  <c r="M138" i="17" s="1"/>
  <c r="M139" i="17" s="1"/>
  <c r="U97" i="17"/>
  <c r="U58" i="17"/>
  <c r="U60" i="17" s="1"/>
  <c r="U65" i="17" s="1"/>
  <c r="U202" i="17"/>
  <c r="U168" i="17"/>
  <c r="U131" i="17"/>
  <c r="U133" i="17" s="1"/>
  <c r="U134" i="17" s="1"/>
  <c r="U19" i="17"/>
  <c r="U21" i="17" s="1"/>
  <c r="U23" i="17" s="1"/>
  <c r="M25" i="17"/>
  <c r="M26" i="17" s="1"/>
  <c r="M27" i="17" s="1"/>
  <c r="U96" i="15"/>
  <c r="U98" i="15" s="1"/>
  <c r="U99" i="15" s="1"/>
  <c r="M102" i="15"/>
  <c r="M103" i="15" s="1"/>
  <c r="M104" i="15" s="1"/>
  <c r="M65" i="15"/>
  <c r="M66" i="15" s="1"/>
  <c r="M67" i="15" s="1"/>
  <c r="U59" i="15"/>
  <c r="U61" i="15" s="1"/>
  <c r="U62" i="15" s="1"/>
  <c r="M25" i="15"/>
  <c r="M26" i="15" s="1"/>
  <c r="M27" i="15" s="1"/>
  <c r="U19" i="15"/>
  <c r="U21" i="15" s="1"/>
  <c r="U24" i="15" s="1"/>
  <c r="Q102" i="13"/>
  <c r="M66" i="13"/>
  <c r="G34" i="9" l="1"/>
  <c r="F34" i="9"/>
  <c r="U81" i="17"/>
  <c r="U42" i="17"/>
  <c r="U116" i="15"/>
  <c r="U119" i="15" s="1"/>
  <c r="M68" i="13"/>
  <c r="E77" i="13" s="1"/>
  <c r="U170" i="17"/>
  <c r="U175" i="17" s="1"/>
  <c r="U204" i="17"/>
  <c r="U207" i="17" s="1"/>
  <c r="U99" i="17"/>
  <c r="U101" i="17" s="1"/>
  <c r="U103" i="15"/>
  <c r="U136" i="17"/>
  <c r="U62" i="17"/>
  <c r="U61" i="17"/>
  <c r="U63" i="17"/>
  <c r="U22" i="17"/>
  <c r="U26" i="17"/>
  <c r="U24" i="17"/>
  <c r="U135" i="17"/>
  <c r="U138" i="17"/>
  <c r="U101" i="15"/>
  <c r="U100" i="15"/>
  <c r="U66" i="15"/>
  <c r="U64" i="15"/>
  <c r="U63" i="15"/>
  <c r="U23" i="15"/>
  <c r="U22" i="15"/>
  <c r="U26" i="15"/>
  <c r="Q93" i="13"/>
  <c r="Q92" i="13"/>
  <c r="M92" i="13"/>
  <c r="Q91" i="13"/>
  <c r="M91" i="13"/>
  <c r="Q90" i="13"/>
  <c r="M90" i="13"/>
  <c r="Q88" i="13"/>
  <c r="M88" i="13"/>
  <c r="U87" i="13"/>
  <c r="Q87" i="13"/>
  <c r="Q58" i="13"/>
  <c r="Q57" i="13"/>
  <c r="M57" i="13"/>
  <c r="Q56" i="13"/>
  <c r="M56" i="13"/>
  <c r="Q55" i="13"/>
  <c r="M55" i="13"/>
  <c r="Q53" i="13"/>
  <c r="M53" i="13"/>
  <c r="U52" i="13"/>
  <c r="Q52" i="13"/>
  <c r="U84" i="17" l="1"/>
  <c r="U91" i="17" s="1"/>
  <c r="F86" i="17" s="1"/>
  <c r="E86" i="17" s="1"/>
  <c r="U45" i="17"/>
  <c r="U51" i="17" s="1"/>
  <c r="F47" i="17" s="1"/>
  <c r="E47" i="17" s="1"/>
  <c r="U122" i="15"/>
  <c r="U128" i="15" s="1"/>
  <c r="F123" i="15" s="1"/>
  <c r="E123" i="15" s="1"/>
  <c r="U104" i="17"/>
  <c r="U100" i="17"/>
  <c r="U206" i="17"/>
  <c r="U209" i="17"/>
  <c r="U205" i="17"/>
  <c r="U172" i="17"/>
  <c r="U173" i="17"/>
  <c r="U171" i="17"/>
  <c r="U102" i="17"/>
  <c r="U137" i="17"/>
  <c r="F156" i="17" s="1"/>
  <c r="E156" i="17" s="1"/>
  <c r="U64" i="17"/>
  <c r="F85" i="17" s="1"/>
  <c r="U25" i="17"/>
  <c r="F46" i="17" s="1"/>
  <c r="U102" i="15"/>
  <c r="F122" i="15" s="1"/>
  <c r="U65" i="15"/>
  <c r="F84" i="15" s="1"/>
  <c r="U25" i="15"/>
  <c r="F47" i="15" s="1"/>
  <c r="M94" i="13"/>
  <c r="M95" i="13" s="1"/>
  <c r="M96" i="13" s="1"/>
  <c r="U88" i="13"/>
  <c r="U90" i="13" s="1"/>
  <c r="U91" i="13" s="1"/>
  <c r="M59" i="13"/>
  <c r="M60" i="13" s="1"/>
  <c r="M61" i="13" s="1"/>
  <c r="U53" i="13"/>
  <c r="U55" i="13" s="1"/>
  <c r="M21" i="13"/>
  <c r="M19" i="13"/>
  <c r="Q24" i="13"/>
  <c r="Q23" i="13"/>
  <c r="Q22" i="13"/>
  <c r="Q21" i="13"/>
  <c r="Q19" i="13"/>
  <c r="Q18" i="13"/>
  <c r="U18" i="13"/>
  <c r="M22" i="13"/>
  <c r="M23" i="13"/>
  <c r="U208" i="17" l="1"/>
  <c r="F224" i="17" s="1"/>
  <c r="F159" i="17"/>
  <c r="F158" i="17"/>
  <c r="U103" i="17"/>
  <c r="F119" i="17" s="1"/>
  <c r="F88" i="17"/>
  <c r="E85" i="17"/>
  <c r="F87" i="17"/>
  <c r="E46" i="17"/>
  <c r="F49" i="17"/>
  <c r="F48" i="17"/>
  <c r="E84" i="15"/>
  <c r="E122" i="15"/>
  <c r="E30" i="9" s="1"/>
  <c r="F125" i="15"/>
  <c r="F124" i="15"/>
  <c r="F87" i="15"/>
  <c r="F86" i="15"/>
  <c r="E47" i="15"/>
  <c r="F50" i="15"/>
  <c r="F49" i="15"/>
  <c r="U174" i="17"/>
  <c r="F190" i="17" s="1"/>
  <c r="U58" i="13"/>
  <c r="U60" i="13"/>
  <c r="U56" i="13"/>
  <c r="U92" i="13"/>
  <c r="U95" i="13"/>
  <c r="U93" i="13"/>
  <c r="U57" i="13"/>
  <c r="M25" i="13"/>
  <c r="M26" i="13" s="1"/>
  <c r="M27" i="13" s="1"/>
  <c r="U19" i="13"/>
  <c r="U21" i="13" s="1"/>
  <c r="U26" i="13" s="1"/>
  <c r="G30" i="9" l="1"/>
  <c r="F30" i="9"/>
  <c r="P87" i="17"/>
  <c r="P89" i="17" s="1"/>
  <c r="E87" i="17" s="1"/>
  <c r="E88" i="17" s="1"/>
  <c r="E32" i="9"/>
  <c r="P48" i="17"/>
  <c r="P50" i="17" s="1"/>
  <c r="E48" i="17" s="1"/>
  <c r="E49" i="17" s="1"/>
  <c r="E31" i="9"/>
  <c r="P85" i="15"/>
  <c r="P87" i="15" s="1"/>
  <c r="E86" i="15" s="1"/>
  <c r="E29" i="9"/>
  <c r="P46" i="15"/>
  <c r="P48" i="15" s="1"/>
  <c r="E49" i="15" s="1"/>
  <c r="E50" i="15" s="1"/>
  <c r="E28" i="9"/>
  <c r="E224" i="17"/>
  <c r="E36" i="9" s="1"/>
  <c r="F227" i="17"/>
  <c r="F226" i="17"/>
  <c r="E119" i="17"/>
  <c r="F193" i="17"/>
  <c r="E190" i="17"/>
  <c r="E35" i="9" s="1"/>
  <c r="F192" i="17"/>
  <c r="F122" i="17"/>
  <c r="F121" i="17"/>
  <c r="P123" i="15"/>
  <c r="P125" i="15" s="1"/>
  <c r="E124" i="15" s="1"/>
  <c r="E125" i="15" s="1"/>
  <c r="I30" i="9" s="1"/>
  <c r="E87" i="15"/>
  <c r="U59" i="13"/>
  <c r="F76" i="13" s="1"/>
  <c r="U94" i="13"/>
  <c r="F110" i="13" s="1"/>
  <c r="U24" i="13"/>
  <c r="U23" i="13"/>
  <c r="U22" i="13"/>
  <c r="H30" i="9" l="1"/>
  <c r="E21" i="25"/>
  <c r="H31" i="9"/>
  <c r="G31" i="9"/>
  <c r="F31" i="9"/>
  <c r="I31" i="9"/>
  <c r="E22" i="25" s="1"/>
  <c r="G32" i="9"/>
  <c r="F32" i="9"/>
  <c r="I32" i="9"/>
  <c r="E23" i="25" s="1"/>
  <c r="H32" i="9"/>
  <c r="G36" i="9"/>
  <c r="F36" i="9"/>
  <c r="I28" i="9"/>
  <c r="E19" i="25" s="1"/>
  <c r="F28" i="9"/>
  <c r="G28" i="9"/>
  <c r="H28" i="9"/>
  <c r="F35" i="9"/>
  <c r="G35" i="9"/>
  <c r="F29" i="9"/>
  <c r="I29" i="9"/>
  <c r="E20" i="25" s="1"/>
  <c r="H29" i="9"/>
  <c r="G29" i="9"/>
  <c r="P120" i="17"/>
  <c r="P122" i="17" s="1"/>
  <c r="E121" i="17" s="1"/>
  <c r="E33" i="9"/>
  <c r="P226" i="17"/>
  <c r="P228" i="17" s="1"/>
  <c r="E226" i="17" s="1"/>
  <c r="H36" i="9" s="1"/>
  <c r="E122" i="17"/>
  <c r="P192" i="17"/>
  <c r="P194" i="17" s="1"/>
  <c r="E192" i="17" s="1"/>
  <c r="H35" i="9" s="1"/>
  <c r="F113" i="13"/>
  <c r="E110" i="13"/>
  <c r="E27" i="9" s="1"/>
  <c r="F112" i="13"/>
  <c r="F79" i="13"/>
  <c r="E76" i="13"/>
  <c r="F78" i="13"/>
  <c r="U25" i="13"/>
  <c r="F41" i="13" s="1"/>
  <c r="E41" i="13" s="1"/>
  <c r="E25" i="9" s="1"/>
  <c r="F25" i="9" l="1"/>
  <c r="G33" i="9"/>
  <c r="I33" i="9"/>
  <c r="E24" i="25" s="1"/>
  <c r="F33" i="9"/>
  <c r="H33" i="9"/>
  <c r="G27" i="9"/>
  <c r="F27" i="9"/>
  <c r="P75" i="13"/>
  <c r="P77" i="13" s="1"/>
  <c r="E78" i="13" s="1"/>
  <c r="E79" i="13" s="1"/>
  <c r="E26" i="9"/>
  <c r="E227" i="17"/>
  <c r="E193" i="17"/>
  <c r="F43" i="13"/>
  <c r="F44" i="13"/>
  <c r="I36" i="9" l="1"/>
  <c r="E27" i="25" s="1"/>
  <c r="I35" i="9"/>
  <c r="E26" i="25" s="1"/>
  <c r="G25" i="9"/>
  <c r="G26" i="9"/>
  <c r="H26" i="9"/>
  <c r="I26" i="9"/>
  <c r="E17" i="25" s="1"/>
  <c r="F26" i="9"/>
  <c r="P109" i="13"/>
  <c r="P111" i="13" s="1"/>
  <c r="E112" i="13" s="1"/>
  <c r="P40" i="13"/>
  <c r="E113" i="13" l="1"/>
  <c r="I27" i="9" s="1"/>
  <c r="E18" i="25" s="1"/>
  <c r="H27" i="9"/>
  <c r="P42" i="13"/>
  <c r="E43" i="13" s="1"/>
  <c r="H25" i="9" s="1"/>
  <c r="E44" i="13" l="1"/>
  <c r="P159" i="17"/>
  <c r="I25" i="9" l="1"/>
  <c r="E16" i="25" s="1"/>
  <c r="P160" i="17"/>
  <c r="E158" i="17" s="1"/>
  <c r="E159" i="17" l="1"/>
  <c r="I34" i="9" s="1"/>
  <c r="E25" i="25" s="1"/>
  <c r="H34" i="9"/>
  <c r="I39" i="9"/>
</calcChain>
</file>

<file path=xl/sharedStrings.xml><?xml version="1.0" encoding="utf-8"?>
<sst xmlns="http://schemas.openxmlformats.org/spreadsheetml/2006/main" count="1831" uniqueCount="752">
  <si>
    <t>Rutschungen</t>
  </si>
  <si>
    <t>Lawine</t>
  </si>
  <si>
    <t>Hitze</t>
  </si>
  <si>
    <t>Trockenheit</t>
  </si>
  <si>
    <t>Sturm</t>
  </si>
  <si>
    <t>Hagel</t>
  </si>
  <si>
    <t xml:space="preserve">Bewertungstool zur Klimaverträglichkeit von geplanter Infrastruktur
</t>
  </si>
  <si>
    <t>Version</t>
  </si>
  <si>
    <t>Umweltbundesamt GmbH 
Spittelauer Lände 5, 1090 Wien</t>
  </si>
  <si>
    <t>Angaben zu Infrastrukturinvestitionsprojekt</t>
  </si>
  <si>
    <t>Klimawandelanpassung (Eignung des Projektstandorts bzgl. Risiken durch den Klimawandel)</t>
  </si>
  <si>
    <t>Naturgefahr</t>
  </si>
  <si>
    <t>Bundesland</t>
  </si>
  <si>
    <t>Starkniederschlag</t>
  </si>
  <si>
    <t>2016-2045</t>
  </si>
  <si>
    <t>2036-2065</t>
  </si>
  <si>
    <t>2071-2100</t>
  </si>
  <si>
    <t>E-Mail-Adresse</t>
  </si>
  <si>
    <t>Geplanter Baubeginn</t>
  </si>
  <si>
    <t>Telefonnummer</t>
  </si>
  <si>
    <t>Ergebnis Klimaverträglichkeitsprüfung-Klimawandelanpassung</t>
  </si>
  <si>
    <t>Steinschlag /
Felssturz</t>
  </si>
  <si>
    <t>Klimaverträglichkeits-Überprüfungstool Österreich</t>
  </si>
  <si>
    <t>Defintion</t>
  </si>
  <si>
    <t>Bei Starkniederschlagsereignissen fallen hohe Mengen an Niederschlag innerhalb einer relativ kurzen Zeitspanne. Starkniederschläge lassen sich in flächige und kleinräumige Ereignisse unterteilen. Flächige Starkniederschläge können das ganze Jahr über auftreten und werden durch Tiefdruckgebiete oder Staueffekte an Gebirgen ausgelöst. Auslöser für kleinräumige Starkniederschläge sind Konvektionen, also Niederschlag in Form von Schauern und Gewittern. Letztere kommen hauptsächlich im Sommerhalbjahr vor (ZAMG, 2020).</t>
  </si>
  <si>
    <t>Rutschungen sind bruchhafte und/oder bruchlose, unter der Wirkung der Schwerkraft hangabwärts gerichtete Verlagerungen von Festgestein (= Fels) und/oder Lockergestein (= Tone, Sande, Kiese etc. sowie deren Gemische). In ihrer Entstehung sind sie sehr komplex. Ihre Auslösung beruht selten auf nur einer Ursache. Sie treten auf, wenn das Kräftegleichgewicht im Hang von rückhaltenden und treibenden Kräften infolge physikalischer Prozesse ungünstig verändert wird (Suda &amp; Rudolf-Miklau, Bauen und Naturgefahren, 2012).</t>
  </si>
  <si>
    <t>Unter einer Lawine sind Schneemassen zu verstehen, die bei raschem Absturz auf steilen Hängen aufgrund ihrer Bewegungsenergie, der von ihr verursachten Luftdruckwelle oder durch ihre Ablagerung Gefahren bzw. Schäden verursachen können (ExtremA, 2019). Eine Lawine kann Gebäude aus Beton zerstören und zu erheblichen Beeinträchtigungen auf Verkehrswegen (Sperre, meterhohe Ablagerungen etc.) führen (Suda &amp; Rudolf-Miklau, Bauen und Naturgefahren, 2012).</t>
  </si>
  <si>
    <t>Trockenheit (Dürre) ist durch Wasserdefizit definiert, welches vorwiegend durch Niederschlagsmangel oder Verdunstungsüberschuss entsteht. Durch Trockenheit kommt es zu wesentlichen Einschränkungen für Landwirtschaft, Forstwirtschaft oder die Wasserversorgung und bei Überschreiten von kritischen Werten können Extremsituationen eintreten. Trockenheit wird daher selbst als Naturgefahr bezeichnet, gleichzeitig bildet Trockenheit aber auch die Grundlage für weitere Naturgefahren wie etwa Waldbrände, Ernteausfälle oder Schädlingsbefall (ExtremA, 2019).</t>
  </si>
  <si>
    <t>Ein Waldbrand ist jedes unkontrollierte Feuer, das zumindest teilweise Wald bzw. Waldboden erfasst, unabhängig vom Brandtyp (Schwelbrand, Boden-/Lauffeuer, Kronenfeuer), der Ursache, dem Vegetationstyp (auch Grasbrand unterhalb eines Hochwaldes, Feuer auf Kahlschlagfläche oder im Windschutzgürtel) oder der Brandfläche (beispielsweise auch Wurzelstockbrand oder Brand eines Einzelbaums durch Blitzschlag). Mischformen und unklare Fälle werden als Wald-/Flurbrand erfasst. https://fireblog.boku.ac.at/ Ein Waldbrand ist als Brand in bewaldetem Gebiet definiert. Wenn keine geeignete Brandbekämpfung erfolgt, entwickeln sich Waldbrände schnell zu Flächenbränden. (Suda &amp; Rudolf-Miklau, Bauen und Naturgefahren, 2012)</t>
  </si>
  <si>
    <t>Man spricht von einem Sturm, wenn die Strömungsgeschwindigkeit der Luft relativ zur Erdoberfläche 75 km/h oder 9 Beaufort überschreitet. Stürme treten bei hohen Druckunterschieden auf relativ kurzer Distanz auf, Bedingungen, die insbesondere bei stark ausgeprägten Tiefdrucksystemen vorliegen (ExtremA, 2019).</t>
  </si>
  <si>
    <t>Als Hagel bezeichnet man Niederschlag in Form von Eiskörnern von mindestens 5 mm Durchmesser, die klar oder milchig, kugelig oder unregelmäßig geformt sein können. Er entsteht in konvektiven Wolken, wenn feste Niederschlagspartikel von Aufwinden in Schwebe gehalten oder wiederholt in die Höhe gerissen werden und dabei durch Anfrieren von unterkühlten Wassertröpfchen an Masse gewinnen (ExtremA, 2019).</t>
  </si>
  <si>
    <t>Kat.</t>
  </si>
  <si>
    <t>Glossar - Beschreibung der Naturgefahren</t>
  </si>
  <si>
    <t>• Hagelschäden an Gebäuden (Beschädigung empfindlicher Einrichtungen (z.B. Glasdach))
• Beschädigung von Lagerbeständen durch Hagel (Beschädigung von draußen gelagerten Beständen durch Hagel)
• Behinderung von Arbeiten unter freiem Himmel durch Hagel (Behinderung von Arbeiten unter freiem Himmel durch starken Hagelschlag)</t>
  </si>
  <si>
    <t>• Einsatz von Hitze- und UV-Licht-beständigen Materialien
• Ausreichender Wärmeschutz &amp; ausreichend Speichermasse
• Bauliche Hitzeschutzmaßnahmen wie Verschattungssysteme, Fassaden- und/oder Dachbegrünung
• Natürliche Beschattung durch Pflanzen und Bäume
• Ermöglichen von Querlüftung durch räumliche Anordnung
• Vermeiden von großen Glasfronten
• Vorhaltung ausreichender Kühlkapazitäten bei Hitzewellen
• Falls unvermeidbar: Nutzung von alternativen, ressourcenschonenden klimaverträglichen Methoden zur Kühlung z.B. solare Kühlung, Fernkälte
• Berücksichtigung der MA-Gesundheit (z.B. flexiblere Arbeitszeiten, Auflockerung des Dresscode, Homeoffice)
• Gute Raumluft/angemessene Temperatur (Begrünung, Schattenplätze, Trinkwasserspender, Pausen,...)
• Bewusstseinsbildende Maßnahmen zu hitzeangepasstem Verhalten wie Lüftungsverhalten, ausreichendes Trinken,… in Schaukästen, MA-Zeitungen, Intranet, eigene Kampagne zu Verhalten bei Hitze</t>
  </si>
  <si>
    <t>Wald- / 
Flächenbrand</t>
  </si>
  <si>
    <t xml:space="preserve">Schnee- / 
Eislast </t>
  </si>
  <si>
    <t>• Einsatz von wasserbeständigen und hagelresistenten Materialien (siehe z.B. www.hagelregister.at)</t>
  </si>
  <si>
    <t>Was ist passiert?</t>
  </si>
  <si>
    <t>siehe WISA - Risikogebiete - APSFR</t>
  </si>
  <si>
    <t xml:space="preserve">siehe WISA - Gefahrenkarte Prozessausprägung - Wassertiefe </t>
  </si>
  <si>
    <t>siehe WISA - Risikogebiete - Oberflächenabfluss</t>
  </si>
  <si>
    <t>Wie hoch ist die Hangneigung am Standort?</t>
  </si>
  <si>
    <t>° N</t>
  </si>
  <si>
    <t>° O</t>
  </si>
  <si>
    <t>m</t>
  </si>
  <si>
    <t>Projekt-Adresse</t>
  </si>
  <si>
    <t>1.1 Rutschungen</t>
  </si>
  <si>
    <t>1.3 Lawine</t>
  </si>
  <si>
    <t>3.1 Hitze</t>
  </si>
  <si>
    <t>3.2 Trockenheit</t>
  </si>
  <si>
    <t>3.4 Sturm</t>
  </si>
  <si>
    <t>No.</t>
  </si>
  <si>
    <t>1.1</t>
  </si>
  <si>
    <t>1.2</t>
  </si>
  <si>
    <t>1.3</t>
  </si>
  <si>
    <t>2.1</t>
  </si>
  <si>
    <t>2.2</t>
  </si>
  <si>
    <t>3.1</t>
  </si>
  <si>
    <t>3.2</t>
  </si>
  <si>
    <t>3.3</t>
  </si>
  <si>
    <t>3.4</t>
  </si>
  <si>
    <t>3.5</t>
  </si>
  <si>
    <t>3.6</t>
  </si>
  <si>
    <t>2. Hydrologische Naturgefahren</t>
  </si>
  <si>
    <t>1. Gravitative Naturgefahren</t>
  </si>
  <si>
    <t>1.2 Steinschlag / Felssturz</t>
  </si>
  <si>
    <t>3.3 Wald- / Flächenbrand</t>
  </si>
  <si>
    <t>Geogr. Koordinaten</t>
  </si>
  <si>
    <t>Seehöhe</t>
  </si>
  <si>
    <t>siehe www.gpskoordinaten.de</t>
  </si>
  <si>
    <t xml:space="preserve">siehe WISA - Gefahrenkarte Prozessausprägung - Fließgeschw. </t>
  </si>
  <si>
    <t>Liegt der Standort an einem Hauptfließweg von Oberflächenabfluss?</t>
  </si>
  <si>
    <t>Abschätzung der Veränderung in der Zukunft</t>
  </si>
  <si>
    <t>Wie wird sich die Relevanz der Naturgefahr in Zukunft verändern?</t>
  </si>
  <si>
    <t>siehe HORA - Rutschanfälligkeitsklasse</t>
  </si>
  <si>
    <t>siehe Naturgefahren.at - Lawine</t>
  </si>
  <si>
    <t>Liegt der Standort in einer Lawinen-
Gefahrenzone?</t>
  </si>
  <si>
    <t>siehe naturgefahren.at - Erosion/Steinschlag</t>
  </si>
  <si>
    <t>RCP 8.5 (pessimistisches Klimaszenario)</t>
  </si>
  <si>
    <t xml:space="preserve">siehe HORA - Hagelgefährdungskarte </t>
  </si>
  <si>
    <t xml:space="preserve">Wie hoch ist die Hagelgefährdungs-Stufe laut Hagelgefährdungskarte am Projektstandort? </t>
  </si>
  <si>
    <t>siehe HORA - Schneelast</t>
  </si>
  <si>
    <t>siehe CLIMAMAP - Starkniederschlagstage_Beobachtung</t>
  </si>
  <si>
    <t>siehe  CLIMAMAP - Hitzetage_Beobachtung</t>
  </si>
  <si>
    <t>siehe  CLIMAMAP - Hitzetage_Szenarien</t>
  </si>
  <si>
    <t>Projektträger:in (Unternehmen/Institution)</t>
  </si>
  <si>
    <t>(Teil-)Projekttitel</t>
  </si>
  <si>
    <t>Quelle: Naturgefahren im Klimawandel Vorsorgecheck - https://www.naturgefahrenimklimawandel.at/ngch-wie/ngch-themenbereiche</t>
  </si>
  <si>
    <t xml:space="preserve">Quelle: Klimacheck-Tool BMWK (DE) - https://www.bmwk.de/Redaktion/DE/Downloads/klimacheck-tool.html </t>
  </si>
  <si>
    <t>Niedrig</t>
  </si>
  <si>
    <t>Wann ist/sind das/die Ereignis:se passiert?</t>
  </si>
  <si>
    <r>
      <t xml:space="preserve">c. Abschätzung Veränderung in der Zukunft </t>
    </r>
    <r>
      <rPr>
        <sz val="10"/>
        <color theme="0"/>
        <rFont val="Open Sans SemiBold"/>
        <family val="2"/>
      </rPr>
      <t>(Expositionsanalyse - zukünftiges Klima)</t>
    </r>
  </si>
  <si>
    <r>
      <t>b. Information zu möglichen Gefährdungen</t>
    </r>
    <r>
      <rPr>
        <sz val="10"/>
        <color theme="0"/>
        <rFont val="Open Sans SemiBold"/>
        <family val="2"/>
      </rPr>
      <t xml:space="preserve"> (Expositionsanalyse - derzeitiges Klima)</t>
    </r>
  </si>
  <si>
    <t>3. Wetter- und klimabezogene Naturgefahren</t>
  </si>
  <si>
    <t>1.2 Steinschlag /
Felssturz</t>
  </si>
  <si>
    <t>Expositions-
analyse</t>
  </si>
  <si>
    <t>Anfälligkeits-
analyse</t>
  </si>
  <si>
    <t>Liegt der Standort in einem braunen Hinweisbereich, welcher auf mögliche Gefährdung durch Steinschlag hindeutet?</t>
  </si>
  <si>
    <r>
      <t>d. Einschätzung der zukünftigen Gefährdungslage</t>
    </r>
    <r>
      <rPr>
        <sz val="10"/>
        <color theme="0"/>
        <rFont val="Open Sans SemiBold"/>
        <family val="2"/>
      </rPr>
      <t xml:space="preserve"> (Anfälligkeitsanalyse)</t>
    </r>
  </si>
  <si>
    <t>Glossar - Begriffe</t>
  </si>
  <si>
    <t>Exposition</t>
  </si>
  <si>
    <t>Sensitivität</t>
  </si>
  <si>
    <t>Exposition bezeichnet im Allgemeinen das unmittelbare Ausgesetztsein gegenüber gefährdenden Bedingungen.</t>
  </si>
  <si>
    <t>Begriffe</t>
  </si>
  <si>
    <t>Die Sensitivität „gibt die Empfindlichkeit des betroffenen Mensch-Umwelt-Systems wieder“.</t>
  </si>
  <si>
    <t>Anfälligkeit</t>
  </si>
  <si>
    <t>Anfälligkeit, oder auch Vulnerabilität genannt, ist die Bewertung und Abschätzung der Klimawandel-Betroffenheit mit Hilfe einer Anfälligkeits-/Vulnerabilitätsanalyse. Die Vulnerabilität leitet sich hierbei aus der Exposition, der Sensitivität und der Anpassungskapazität eines Systems ab.</t>
  </si>
  <si>
    <t>2.1 Hochwasser (fluviale Überflutungen)</t>
  </si>
  <si>
    <t>2.3 Starkniederschlag</t>
  </si>
  <si>
    <t>• Schäden an der Infrastruktur durch direkte Druckwirkung
• Wirtschaftliche Schäden durch Betriebsunterbrechungen aufgrund von Austausch- bzw. Wiederherstellung der Infrastruktur
• Schäden an der Gebäudehülle und am Tragwerk
• Schäden durch die Auflast der Schneeablagerung an Außenwänden, Dächern und Geschossdecken</t>
  </si>
  <si>
    <t>3. Wetter-/klimabezogene Naturgefahren</t>
  </si>
  <si>
    <t>2.1 Hochwasser</t>
  </si>
  <si>
    <t>2.3</t>
  </si>
  <si>
    <t>Hochwasser</t>
  </si>
  <si>
    <t xml:space="preserve">
Muren sind Verlagerungsprozesse von Sediment, Wasser und oft auch Wildholz in Wildbacheinzugsgebieten, welche in besiedelten Regionen ein erhebliches Gefahrenpotential darstellen. Zusammen mit meist hohen Geschwindigkeiten und der hohen Dichte zeichnen sich Muren durch ein hohes Zerstörungspotential für Infrastruktureinrichtungen und Gebäude aus (ExtremA, 2019).</t>
  </si>
  <si>
    <t>a. Ereignisse in der Vergangenheit (angelehnt an Sensitivitätsanalyse)</t>
  </si>
  <si>
    <t>Ergebnis: Expositionsanalyse</t>
  </si>
  <si>
    <t>Ergebnis: Ereignisse in der Vergangenheit
(angelehnt an Sensitivitätsanalyse)</t>
  </si>
  <si>
    <t>Ergebis: Anfälligkeitsanalyse / Relevanz der Gefährdungslage</t>
  </si>
  <si>
    <t>Einreichdatum</t>
  </si>
  <si>
    <t>Exemplarische Maßnahmen zur Eigenvorsorge am eigenen Grundstück</t>
  </si>
  <si>
    <t>• Verzicht auf Versiegelung des Parkplatzes, um Versickerung des Regenwassers auf der Fläche zu ermöglichen
• Regenwasserversickerungsmöglichkeiten (z.B. auf nicht-versiegelten Bereichen neben der Straße unterschiedliche Substrate und Pflanzen angelegen)
• Achten Sie darauf, dass die Entwässerungsgräben regelmäßig gereinigt werden
• Erhöhte Anordnung von Einfahrten, Eingängen, Lichtschächten
• Regelmäßiges Reinigen von Dachrinnen, Abflüssen, Rückstauklappen und Einläufen in das Kanalnetz
• Dachbegrünungen entlasten bei Starkregen die Kanalisation
• Abschluss einer Naturgefahrenversicherung</t>
  </si>
  <si>
    <t>Unter Steinschlag versteht man das Fallen, Springen, Gleiten oder Rollen individueller, voneinander unabhängiger Felsfragmente (Steine und Blöcke) (ExtremA, 2019). Zu den Auslösemechanismen zählen Frost-/Tauwechsel, Niederschlag, Erdbeben, fortschreitende Verwitterung usw. Häufig spielt auch der Wald eine entscheidende Rolle bei der Auslösung von Steinschlag. Durch die Wurzeln und ständige Hebelbewegungen des Baumes kommt es zu einer Auflockerung des Gesteins. Andererseits übt der Wald eine bedeutende Bremswirkung auf Steinschläge aus (Kollision der Steine mit Stämmen). Große Steine oder Felsblöcke können Hauswände und Dächer durchschlagen. Fallen Steine auf Straßen oder Gleise ist dies nicht nur für Reisende gefährlich, es kann auch zu Sperren und damit erheblichen Umwegen führen. (Suda &amp; Rudolf-Miklau, Bauen und Naturgefahren, 2012)
Von einem Felssturz spricht man dann, wenn eine größere, mehr oder weniger kompakte Felsmasse abbricht (ExtremA, 2019).</t>
  </si>
  <si>
    <t>Schneelast ist die vertikale Krafteinwirkung der ruhenden Schneedecke aufgrund des Eigengewichtes. Lang andauernde starke Schneefälle, hohes spezifisches Gewicht des Schnees, windbedingte Schneeverfrachtung (Wächtenbildung) sowie starke Wassersättigung der Schneedecke durch Regen führen zu extremen Auflasten auf Gebäuden (Dächern) (Suda &amp; Rudolf-Miklau, Bauen und Naturgefahren, 2012). Aber auch Hochspannungsleitungen, Solarpanele oder Windenergieanlagen, sowie Bäume können von dieser Naturgefahr betroffen sein. Als Bezugswert hat sich ein 50-jährliches Ereignis etabliert (ExtremA, 2019). 
Eislasten entstehen durch die Anlagerung von Vereisung an diversen Strukturen. Man unterscheidet „Niederschlags-Vereisungen“ von „Nebel-Vereisungen“ (ExtremA, 2019).</t>
  </si>
  <si>
    <t>• Überschwemmungsschäden an Flächen und Gebäuden (Anstieg des Pegels angrenzender Flüsse und Bäche bis zur Überflutung der Betriebsflächen)
• Beschädigung von Anlagen durch Überschwemmung (Überschwemmungsbedingte leichte Beschädigung von Anlagen oder Beschädigung von Anlagen, die nicht kritisch für den Produktionsprozess sind, ggf. mit anschließenden leichten Betriebsverzögerungen)
• Beschädigung kritischer Anlagen durch Überschwemmung mit anschl. Betriebsunterbrechung (Überschwemmungsbedingte Beschädigung von Anlagen, die kritisch für den Produktionsprozess sind und zu einem Produktionsstop bzw. einer Betriebsunterbrechung führt)
• Beschädigung von Lagerbeständen durch Überschwemmungen (Beschädigung von drinnen oder draußen gelagerten Beständen durch Überschwemmungen)
• Behinderung von Arbeiten durch Überschwemmungen (Mitarbeiter können auf Grund von Überflutung drinnen oder draußen gelegene Arbeitsflächen nicht betreten)
• Ausfall und Beschädigung des betrieblichen IT-Systems durch Überschwemmung (Ausfall des betrieblichen IT-Systems durch Überschwemmung. in der Folge Unterbrechungs-, Wiederherstellungs- und Reparaturkosten.)</t>
  </si>
  <si>
    <t>• Wasser effizienter zu nutzen sowie der bewusstere Umgang mit Wasser bei den Wassernutzern (Bedarfsoptimierung)
• Errichtung von zusätzlichen Speichern und Überleitungen
• Aufbereitung und Wiederverwendung (z. B. das Sammeln und Aufbereiten von Niederschlagswasser oder Grauwasser für verschiedene Zwecke) 
• Wasserrückhalt in der Fläche durch eine Verbesserung der Wassernutzungseffizienz auf Agrarflächen</t>
  </si>
  <si>
    <t>Als Hitzetage werden Tage bezeichnet, an denen die Tageshöchsttemperatur mehr als 30 °C erreicht. Diese Tage haben im österreichweiten Mittel in den letzten Jahrzehnten stark zugenommen. Am markantesten ist die Zunahme im Südosten Österreichs. Problematisch für das Wohlbefinden sind auch Tropennächte, in denen die Temperatur nicht unter 20 °C sinkt (ZAMG).</t>
  </si>
  <si>
    <t>• Podeste für empfindliche Produktionsanlagen
• Verlegung kritischer IT-Anlagen in höher gelegene Gebäudeteile
• Technischer Hochwasserschutz (z.B. Hochwasserschutzwälle/Tore)
• Plattformen zum Schutz vor Wasser
• Schaffung von Abfluss- und Versickerungsflächen
• Absicherung umliegender Hänge (z. B. durch Bepflanzung)
• Abschluss einer Naturgefahrenversicherung
• Alarmplan mit Verhaltensregeln und genauer Aufgabenverteilung. Zu klären ist z.B.: Wer entscheidet,
ob eine Evakuierung nötig ist? Wer kümmert sich um Schutzmaßnahmen?
• Abschließen einer Elektrogeräteversicherung (bietet Versicherungsschutz bei allen „Elementargefahren“ (Brand, Blitzschlag, Sturm, Wasser etc.)
• Abschluss einer Sturmversicherung (umfasst auch Ersatzleistungen bei Steinschlag, Erdrutsch, Schneedruck und – je nach Vertrag und besonderer Vereinbarung – auch Lawinen-, Hochwasser- und Erdbebenschäden)</t>
  </si>
  <si>
    <t>Detailanalyse notwendig?</t>
  </si>
  <si>
    <r>
      <t xml:space="preserve"> Ereignisse in der Vergangenheit </t>
    </r>
    <r>
      <rPr>
        <sz val="8"/>
        <color theme="1"/>
        <rFont val="Open Sans SemiBold"/>
        <family val="2"/>
      </rPr>
      <t>(angelehnt an Sensitivitätsanalyse)</t>
    </r>
  </si>
  <si>
    <t>Weitere Informationen in den GIS GEO-Portalen der Länder - Sturzprozesse (unvollständig)</t>
  </si>
  <si>
    <t>Kennzahl / Förderwerbernummer</t>
  </si>
  <si>
    <t xml:space="preserve">Anzahl an Naturgefahren, für welche eine Detailanalyse notwendig ist: </t>
  </si>
  <si>
    <t>Wie hoch ist die Anzahl der Hitzetage (Tagesmaximum-Temperatur &gt;= 30°C) aktuell (1981-2010) am Standort?</t>
  </si>
  <si>
    <t xml:space="preserve">• Beschädigung eigener Anlagen zur Energieproduktion (Beschädigung eigener Anlagen zur Energieproduktion (z.B. Photovoltaik, Windkraft, Blockheizkraft, KWK) auf Grund von Extremwetter)
• Durchfeuchtung und Schädigung der Bausubstanz (Erosion der Bausubstanz bei Durchfeuchtung des Mauerwerks)
• Gebäudeschäden durch Rückstau von Wasser in der Kanalisation (Rückstau der Kanalisation durch Überlastung bzw. Verstopfung. Abwasser quillt aus den Kanaldeckeln über und sorgt für lokale Überschwemmungen, die Gebäude beschädigen können)
• Gebäudeschäden durch Erdrutsch (Durch anhaltende, starke Niederschläge kann es unter bestimmten Bedingungen (Boden, Hangneigung) zu Erdrutschen kommen, die Schäden an Gebäuden hervorrufen können)
• Behinderung von Arbeiten unter freiem Himmel durch einen Erdrutsch (Durch anhaltende, starke Niederschläge kann es unter bestimmten Bedingungen (Boden, Hangneigung) zu Erdrutschen kommen, die Arbeiten unter freiem Himmel behindern können)
• Belastung des Kanal-Abwassersystems
</t>
  </si>
  <si>
    <t>• Überhitzung von Gebäuden (Eingeschränkte Nutzbarkeit und/oder erhöhter Kühlungsbedarf (Kosten) durch temporäre Überhitzung von Gebäuden)
• Effizienzrückgang bei Maschinen und Anlagen durch erhöhte Außentemperaturen (Effizienzrückgang bei Maschinen und Anlagen durch erhöhte Außentemperaturen bis hin zur Beschädigung oder vorübergehenden Stilllegung der Anlagen auf Grund von Überhitzung)
• Beschädigung von Lagerbeständen durch Hitze (Beschädigung von draußen gelagerten Beständen, die bei Hitzewellen starker Hitze und UV-Strahlung ausgesetzt sind)
• Hitzebedingter Verlust an Mitarbeiterproduktivität (Belastungen durch erhöhte Raum- und Außentemperaturen, verschlechterte Luftqualität und erhöhte UV-Strahlung) 
• Ausfall und Beschädigung des betrieblichen IT-Systems durch Überhitzung (Ausfall des betrieblichen IT-Systems durch Überhitzung. In der Folge Unterbrechungs-, Wiederherstellungs- und Reparaturkosten.)
• Veränderungen der Grundwasser- und Oberflächengewässertemperaturen (Zunahme der Wassertemperaturen) und Gewässerqualität
• Ernteschäden</t>
  </si>
  <si>
    <t>• Sturmschäden an Flächen und Gebäuden (Beschädigung durch starke Winde, insbesondere an Dächern und Fassaden)
• Beschädigung von Lagerbeständen durch Stürme (Beschädigung von draußen gelagerten Beständen durch Stürme und Sturmfolgen)
• Behinderung von Arbeiten unter freiem Himmel durch Stürme (Arbeiten unter freiem Himmel können durch starke Winde behindert oder auf Grund des Sicherheitsrisikos unzumutbar werden)
• Windwurf</t>
  </si>
  <si>
    <t>• Schäden an der Infrastruktur infolge erhöhter Massenbewegung, Hangrutschungen, Muren
• Betriebsunterbrechungen durch Schäden infolge erhöhter Muren
• Wirtschaftliche Schäden durch Betriebsunterbrechungen aufgrund von Austausch- bzw. Wiederherstellung der Infrastruktur</t>
  </si>
  <si>
    <t xml:space="preserve">• Bodenverluste/Bodendegradation durch Erosion 
• Verlust von Biotopen und Habitaten
• Schäden an der Infrastruktur infolge erhöhter Massenbewegung, Hangrutschungen, Muren
• Betriebsunterbrechungen durch Schäden infolge erhöhter Massenbewegung, Hangrutschungen, Muren
• Wirtschaftliche Schäden durch Betriebsunterbrechungen aufgrund von Austausch- bzw. Wiederherstellung der Infrastruktur
• Instabilität von sehr hoch gelegenen Straßeninfrastrukturen </t>
  </si>
  <si>
    <t>• Brände bei Anlagen / Schäden am Gebäude
• Ernteausfall
• Stromversorgung
• Indirekt Versorgungssicherheit
• Mitarbeiter:innen werden von Arbeitsort abgeschnitten</t>
  </si>
  <si>
    <t xml:space="preserve">• Trockenes bzw. gemähtes Unkraut und Gras beseitigen / hohes Gras bei Dürre/Trockenheit beseitigen
Bei Waldbesitz:
• Rauchverbot/kein Feuer im Wald
• geänderte Baumartenwahl und angepasste Pflegemaßnahmen
• Schlägerungsarbeiten im Herbst und Winter durchführen
• Bäume aufasten
• trockenes Astmaterial, Trockenhaufen und Totholz beseitigen </t>
  </si>
  <si>
    <t>• Lawinenverbauung
• Abschluss einer Naturgefahrenversicherung
• Abschluss einer Sturmversicherung (umfasst auch Ersatzleistungen bei Steinschlag, Erdrutsch, Schneedruck und – je nach Vertrag und besonderer Vereinbarung – auch Lawinen-, Hochwasser- und Erdbebenschäden)
• Die Verstärkung von Bodenplatte und Aussenwänden
• Eine angepasste Nutzung reduziert das Personen- und Sachrisiko erheblich. Sehen Sie bei Gefahr durch Steinschlag, Lawinen oder Murgang/Hangmuren im Bereich der direkt betroffenen Aussenwände ausschliesslich Räume mit kurzer Aufenthaltsdauer vor, beispielsweise Verbindungsgänge oder Nasszellen.</t>
  </si>
  <si>
    <t>• Abschluss einer Naturgefahrenversicherung
• Schutz für ein Gebäude erreichen Sie beispielsweise, indem Sie es optimal im Gelände platzieren oder eine geeignete Gebäudeform und -ausrichtung wählen. Vermeiden Sie Öffnungen in der murgangseitigen Aussenwand oder schützen Sie sie entsprechend. Sehen Sie zudem im Bereich der betroffenen Aussenwände nur Räume mit kurzer Aufenthaltsdauer von Personen vor. Planen Sie Aussenwände und Öffnungen in verstärkter Bauweise und dichten Sie den potentiell betroffenen Bereich ab.
• Schutz durch Dämme, Mauern oder Netze: Dem Gebäude vorgelagerte Dämme, Mauern und Schutznetze können den Murgang ablenken oder auffangen. 
• Schutz durch einen Spaltkeil: Ein dem Gebäude vorgelagerter Spaltkeil ermöglicht einen optimalen Schutz vor hohen Drücken. Gleichzeitig müssen die Öffnungen und die Innenraumnutzungen der Gefährdung entsprechend geplant werden.
• Die Verstärkung von Bodenplatte und Aussenwänden
• Eine angepasste Nutzung reduziert das Personen- und Sachrisiko erheblich. Sehen Sie bei Gefahr durch Steinschlag, Lawinen oder Murgang/Hangmuren im Bereich der direkt betroffenen Aussenwände ausschliesslich Räume mit kurzer Aufenthaltsdauer vor, beispielsweise Verbindungsgänge oder Nasszellen.</t>
  </si>
  <si>
    <t>• Schäden an der Gebäudehülle  /Wanddurchbruch infolge Anpralls
• Schäden an Oberleitungen / Stromversorgungsinfrastruktur
• Wirtschaftliche Schäden durch Betriebsunterbrechungen aufgrund von Austausch- bzw. Wiederherstellung der Infrastruktur
• Schäden an der Infrastruktur</t>
  </si>
  <si>
    <t>Quellen: Naturgefahren im Klimawandel Vorsorgecheck - www.naturgefahrenimklimawandel.at; www.schutz-vor-naturgefahren.ch</t>
  </si>
  <si>
    <t>• Abschluss einer Sturmversicherung (umfasst auch Ersatzleistungen bei Steinschlag, Erdrutsch, Schneedruck und – je nach Vertrag und besonderer Vereinbarung – auch Lawinen-, Hochwasser- und Erdbebenschäden)
• Eine angepasste Nutzung reduziert das Personen- und Sachrisiko erheblich. Sehen Sie bei Gefahr durch Steinschlag, Lawinen oder Murgang/Hangmuren im Bereich der direkt betroffenen Aussenwände ausschliesslich Räume mit kurzer Aufenthaltsdauer vor, beispielsweise Verbindungsgänge oder Nasszellen.
• Vermeiden Sie Öffnungen in der bergseitigen Aussenwand oder schützen Sie sie entsprechend
• Die Verschalung/Abdeckung von Wänden mit stossdämpfenden Materialien ist eine sehr effiziente Massnahme, um die Einwirkung anprallender Steine auf das Tragwerk zu reduzieren</t>
  </si>
  <si>
    <t>• zusätzlich Pflanzungen zum Schutz vor Erosion und vor Rutschungen
• Abschluss einer Naturgefahrenversicherung
• Abschluss einer Sturmversicherung (umfasst auch Ersatzleistungen bei Steinschlag, Erdrutsch, Schneedruck und – je nach Vertrag und besonderer Vereinbarung – auch Lawinen-, Hochwasser- und Erdbebenschäden)
• Verstärkung von Bodenplatte und Aussenwänden: Die Verstärkung bei bestehenden Gebäuden erfolgt mittels Klebebewehrung oder zusätzlicher Bewehrung in Gunitschicht oder Vorsatzbeton
• Sorgen Sie mittels Scheiben oder Pfählen für eine optimale Abtragung der Lasten des Gebäudes in den stabilen Untergrund</t>
  </si>
  <si>
    <t>• Abschluss einer Sturmversicherung (umfasst auch Ersatzleistungen bei Steinschlag, Erdrutsch, Schneedruck und – je nach Vertrag und besonderer Vereinbarung – auch Lawinen-, Hochwasser- und Erdbebenschäden)
• Abschluss einer Naturgefahrenversicherung
• Es sind geprüfte thermische Sonnenkollektoren und PV-Module erhältlich, die besonders hohen Schneelasten standhalten.
• Schneerückhaltevorrichtungen: Schneefanggitter, Schneebalken, Schneestopper
• Die Dachform beeinflusst die Winddruck- und Windsogkräfte sowie die möglichen Schneelasten massgeblich</t>
  </si>
  <si>
    <t>• Abschließen einer Sturmversicherung
• Abschließen einer Elektrogeräteversicherung (bietet Versicherungsschutz bei allen „Elementargefahren“ (Brand, Blitzschlag, Sturm, Wasser etc.)
• Sturmklammern und Verschraubungen verhindern, dass die Ziegel bei Wind abheben.
• Berücksichtigen von umstürzendenden Bäumen in Gebäudenähe</t>
  </si>
  <si>
    <t>Nein</t>
  </si>
  <si>
    <t>Wie groß ist die Anfälligkeit für Rutschungen am Standort?</t>
  </si>
  <si>
    <t>Wie hoch ist die erwartete Schneelast bei einem sk-Szenario (50-jährliches Schneelastereignis)? (kN/m^2)</t>
  </si>
  <si>
    <t>Wie groß sind die Windspitzen im Sommer (km/h) am Projektstandort?</t>
  </si>
  <si>
    <t>Wie groß sind die Windspitzen im Winter (km/h) am Projektstandort?</t>
  </si>
  <si>
    <t>siehe HORA - Windspitzen Sommer</t>
  </si>
  <si>
    <t>siehe HORA - Windspitzen Winter</t>
  </si>
  <si>
    <t>siehe BML Waldbrand Risikokarte</t>
  </si>
  <si>
    <t>Wie groß ist das Waldbrandrisiko in der Region?</t>
  </si>
  <si>
    <t>Wie hoch ist die Anzahl der Tage im Jahr mit Starkniederschlag (Tagesniederschlagssumme 
&gt;= 20 mm) aktuell (1981-2010)?</t>
  </si>
  <si>
    <t>Wie hoch ist die erwartete Wassertiefe für das Überflutungsszenario HQ100? (m)</t>
  </si>
  <si>
    <t>Wie hoch ist die erwartete Fließgeschwindigkeit für das Überflutungsszenario HQ100?</t>
  </si>
  <si>
    <t>Hinweis: Selbsteinschätzung geht nicht in die Bewertung ein</t>
  </si>
  <si>
    <t>Hinweise: Selbsteinschätzung geht nicht in die Bewertung ein; vermehrte oder intensivere Starkniederschläge oder das Auftauen von Permafrostböden können Felsstürze und Steinschlag begünstigen, abnehmende Frost-Tau-Wechseltage verringern</t>
  </si>
  <si>
    <t>Hinweise: Selbsteinschätzung geht nicht in die Bewertung ein; vermehrte oder intensivere Starkniederschläge oder das Auftauen von Permafrostböden können Rutschungsprozesse begünstigen, abnehmende Frost-Tau-Wechseltage verringern</t>
  </si>
  <si>
    <t>siehe beispielhafte Gefährdungen/Risiken [5 Glossar]</t>
  </si>
  <si>
    <t>1. Oben im Menü auf "Lawine" klicken; 
2. Adresse oben eingeben</t>
  </si>
  <si>
    <t>1. Oben im Menü auf "Risikogebiete" klicken; 2. Links im Menü "APSFR" auswählen; 3. Adresse oben eingeben</t>
  </si>
  <si>
    <t>1. Oben im Menü auf "Gefahrenkarte - Prozessausprägung" klicken; 2. Links das Szenario "HQ 100" auswählen; 3. Links die Prozesseigenschaft "Wassertiefe" auswählen; 4. Adresse oben eingeben</t>
  </si>
  <si>
    <t>1. Oben im Menü auf "Gefahrenkarte - Prozessausprägung" klicken; 2. Links das Szenario "HQ 100" auswählen; 3. Links die Prozesseigenschaft "Fließgeschwindigkeit" auswählen; 4. Adresse oben eingeben</t>
  </si>
  <si>
    <t>1. Oben im Menü auf "Risikogebiete" klicken; 2. Links die Darstellung "Oberflächenabfluss" auswählen; 3. Adresse oben eingeben</t>
  </si>
  <si>
    <t>1. Die ClimaMaps für das passende Bundesland anklicken; 2. Unten rechts auf "Explore" und "Go to resource" klicken; 3. Die heruntergeladenen ZIP-Datei-Karten öffnen/ extrahieren; 4. Die Datei "BDL_Starkniederschlagstage_Beobachtung_(…)" öffnen</t>
  </si>
  <si>
    <t>1. Oben im Menü auf "Erosion/Steinschlag" klicken; 
2. Adresse oben eingeben</t>
  </si>
  <si>
    <t>1. Die ClimaMaps für das passende Bundesland anklicken; 2. Unten rechts auf "Explore" und "Go to resource" klicken; 3. Die heruntergeladenen ZIP-Datei-Karten öffnen/ extrahieren; 4. Die Datei "BDL_Hitzetage_Beobachtung_(…)" öffnen</t>
  </si>
  <si>
    <t>1. Die ClimaMaps für das passende Bundesland anklicken; 2. Unten rechts auf "Explore" und "Go to resource" klicken; 3. Die heruntergeladenen ZIP-Datei-Karten öffnen/ extrahieren; 4. Die Datei "BDL_Hitzetage_Szenarien(…)" öffnen</t>
  </si>
  <si>
    <t>1. Auf das Bild "Waldbrandrisiko in Österreich" klicken</t>
  </si>
  <si>
    <t>Name der Förderstelle</t>
  </si>
  <si>
    <t>E-Mail-Adresse der Förderstelle</t>
  </si>
  <si>
    <t>Telefonnummer der Förderstelle</t>
  </si>
  <si>
    <t>Kontaktstelle</t>
  </si>
  <si>
    <r>
      <t xml:space="preserve">Beschreibung des Projektstandorts 
</t>
    </r>
    <r>
      <rPr>
        <i/>
        <sz val="8"/>
        <color theme="1"/>
        <rFont val="Open Sans"/>
        <family val="2"/>
      </rPr>
      <t>(max. 150 Wörter) 
Bsp.: Neben einem Fluss, ein Fels in der Nähe, Umgebung ist dicht
versiegelt, steht frei auf einer Wiese, etc.</t>
    </r>
  </si>
  <si>
    <t xml:space="preserve">
 </t>
  </si>
  <si>
    <t>• Eingeschränkte Wasserverfügbarkeit (Eingeschränkte Verfügbarkeit des laufenden Betriebs?assers für die Industrie, Verschärfung der Grenzwerte für Temperaturemissionen, Ausfälle wasserbasierter Kühlsysteme) 
• Verschärfung der Wärmegrenzwerte für Abwasser ((Saisonal) Zunehmende Beschränkung der Ableitung von Kühl- und Betriebswasser in umliegende Gewässer auf Grund von Wärmegrenzwerten)
• Schwankungen in der Brauchwasserqualität (Saisonale Wasserverunreinigungen durch niedrige Grundwasserstände)
• Verlust an Mitarbeiterproduktivität und Zunahme krankheitsbedingte Ausfälle durch Allergien (Verstärkung von Allergien durch Pollen und andere luftbürtige Allergene, die infolge geringeren Niederschlags in größeren Mengen vorkommen. Verstärkt wird diese Entwicklung durch verlängerte Pollenflugzeit und zugewanderte Pflanzenarten.)
• Nutzungskonflikt: Ressource vs. Bewässerung, Bodenversiegelung
• Ernteschäden</t>
  </si>
  <si>
    <t>Wurden Maßnahmen getroffen, um das Risiko einer künftigen Gefährdung signifikant herabzusetzen? (wenn ja, welche?)</t>
  </si>
  <si>
    <t>Schritt 1: Angaben zu Infrastrukturinvestitionsprojekt ausfüllen</t>
  </si>
  <si>
    <t xml:space="preserve">Anleitung für Klimaverträglichkeits-Überprüfung: Teil 2 - Klimawandelanpassung </t>
  </si>
  <si>
    <t>Optional</t>
  </si>
  <si>
    <t>b. Information zu möglichen Gefährdungen (Expositionsanalyse - derzeitiges Klima)</t>
  </si>
  <si>
    <t>c. Abschätzung Veränderung in der Zukunft (Expositionsanalyse - zukünftiges Klima)</t>
  </si>
  <si>
    <t>Hintergrundinformationen und hilfreiche Links</t>
  </si>
  <si>
    <t>Natural Hazard Overview &amp; Risk Assessment Austria (HORA), BML</t>
  </si>
  <si>
    <t>Schritt 3: Durchführung der Analyse</t>
  </si>
  <si>
    <t>Hoch</t>
  </si>
  <si>
    <t>Mittel</t>
  </si>
  <si>
    <t>Keine</t>
  </si>
  <si>
    <t>Endergebnis Text</t>
  </si>
  <si>
    <t>Gefährdung Firmeneigentum:</t>
  </si>
  <si>
    <t>Gefährdung Menschen:</t>
  </si>
  <si>
    <t>Gefährdung Umwelt:</t>
  </si>
  <si>
    <t>Gefährdung laufender Betrieb:</t>
  </si>
  <si>
    <t>Gefährdung Infrastruktur:</t>
  </si>
  <si>
    <t>LUT für Konversion Zahlen/Text:</t>
  </si>
  <si>
    <t>ja</t>
  </si>
  <si>
    <t>nein</t>
  </si>
  <si>
    <t>mittlere bis hohe</t>
  </si>
  <si>
    <t>geringe bis mittlere</t>
  </si>
  <si>
    <t>keine bis geringe</t>
  </si>
  <si>
    <t>Anfälligkeit für Rutschungen:</t>
  </si>
  <si>
    <t>Einstufung:</t>
  </si>
  <si>
    <t>keine Daten verfügbar</t>
  </si>
  <si>
    <t>LUT für Anfälligkeitsanalyse:</t>
  </si>
  <si>
    <t>Hoch_Hoch</t>
  </si>
  <si>
    <t>Hoch_Mittel</t>
  </si>
  <si>
    <t>Hoch_Niedrig</t>
  </si>
  <si>
    <t>Mittel_Hoch</t>
  </si>
  <si>
    <t>Mittel_Mittel</t>
  </si>
  <si>
    <t>Mittel_Niedrig</t>
  </si>
  <si>
    <t>Niedrig_Hoch</t>
  </si>
  <si>
    <t>Niedrig_Mittel</t>
  </si>
  <si>
    <t>Niedrig_Niedrig</t>
  </si>
  <si>
    <t>Anfälligkeitsanalyse - Kombination Sensitivität + Exposition:</t>
  </si>
  <si>
    <t>Ergebnis:</t>
  </si>
  <si>
    <t>Eigenvorsorge empfohlen</t>
  </si>
  <si>
    <t>Kein Handlungsbedarf</t>
  </si>
  <si>
    <t>Detailanalyse notwendig</t>
  </si>
  <si>
    <t xml:space="preserve">Anzahl ausgefüllte Basis-Pflichtfelder (von 8):  </t>
  </si>
  <si>
    <t>Gefährdung Firmeneigentum korrekt ausgefüllt?</t>
  </si>
  <si>
    <t>Gefährdung Menschen korrekt ausgefüllt?</t>
  </si>
  <si>
    <t>Gefährdung Umwelt korrekt ausgefüllt?</t>
  </si>
  <si>
    <t>Gefährdung laufender Betrieb korrekt ausgefüllt?</t>
  </si>
  <si>
    <t>Gefährdung Infrastruktur korrekt ausgefüllt?</t>
  </si>
  <si>
    <t>Maßnahmen korrekt ausgefüllt?</t>
  </si>
  <si>
    <t>Zwischeneinstufung gesamt (Maximum)</t>
  </si>
  <si>
    <t>Endergebnis mit Berücksichtigung von Maßnahmen:</t>
  </si>
  <si>
    <t>Analyse gemäß Entscheidungsbaum:</t>
  </si>
  <si>
    <t xml:space="preserve">Summe Fehlerprüfung gesamt:  </t>
  </si>
  <si>
    <t xml:space="preserve">Check Eingabe "Nein":  </t>
  </si>
  <si>
    <t xml:space="preserve">Check Eingabe "Ja":  </t>
  </si>
  <si>
    <t xml:space="preserve">Kontrollsumme Check (wenn Summe &gt; 0, dann gibt es einen Fehler):  </t>
  </si>
  <si>
    <t>Status Fehlerüberprüfung</t>
  </si>
  <si>
    <t xml:space="preserve">Check, ob überhaupt irgendwelche eingaben gemacht wurden:  </t>
  </si>
  <si>
    <t xml:space="preserve">Check Eingabe "Leer":  </t>
  </si>
  <si>
    <t>Gelbe Zone (Bebauung nur eingeschränkt und unter Einhaltung von Auflagen möglich)</t>
  </si>
  <si>
    <t>Rote Zone (Besiedlung nicht oder nur mit unverhältnismäßig hohem Aufwand möglich)</t>
  </si>
  <si>
    <t>ok</t>
  </si>
  <si>
    <t xml:space="preserve">siehe CLIMAMAP - Starkniederschlagstage_Szenarien
</t>
  </si>
  <si>
    <t>1. Die ClimaMaps für das passende Bundesland anklicken;
2. Unten rechts auf "Explore" und "Go to resource" klicken;
3. Die heruntergeladenen ZIP-Datei-Karten öffnen/ extrahieren;
4. Die Datei "BDL_Starkniederschlagstage_Szenarien" öffnen</t>
  </si>
  <si>
    <t>geplanter Baubeginn:</t>
  </si>
  <si>
    <t>geplante Nutzung bis:</t>
  </si>
  <si>
    <t>mittlere Wassertiefe (0,6 - 1,5 m)</t>
  </si>
  <si>
    <t>hohe Wassertiefe (&gt; 1,5 m)</t>
  </si>
  <si>
    <t>geringe Wassertiefe (&lt; 0,6 m)</t>
  </si>
  <si>
    <t>hohe Fließgeschwindigkeit</t>
  </si>
  <si>
    <t>mittlere Fließgeschwindigkeit</t>
  </si>
  <si>
    <t>geringe Fließgeschwindigkeit</t>
  </si>
  <si>
    <t xml:space="preserve">Abfrage Standort mit APSFR:  </t>
  </si>
  <si>
    <t xml:space="preserve">Abfrage Wassertiefe:  </t>
  </si>
  <si>
    <t xml:space="preserve">Abfrage Fließgeschwindigkeit:  </t>
  </si>
  <si>
    <t xml:space="preserve">Maximum Tiefe/Geschwindigkeit:  </t>
  </si>
  <si>
    <t xml:space="preserve">Entscheidungsbaum:  </t>
  </si>
  <si>
    <t xml:space="preserve">Abfrage Standort an Hauptfließweg:  </t>
  </si>
  <si>
    <t xml:space="preserve">Einstufung Hangneigung:  </t>
  </si>
  <si>
    <t>1_Nein</t>
  </si>
  <si>
    <t>1_Ja</t>
  </si>
  <si>
    <t>0_Nein</t>
  </si>
  <si>
    <t>0_Ja</t>
  </si>
  <si>
    <t>2_Nein</t>
  </si>
  <si>
    <t>2_Ja</t>
  </si>
  <si>
    <t>3_Nein</t>
  </si>
  <si>
    <t>3_Ja</t>
  </si>
  <si>
    <t>&lt;= 5 Tage</t>
  </si>
  <si>
    <t>5 - 7 Tage</t>
  </si>
  <si>
    <t>7 - 10 Tage</t>
  </si>
  <si>
    <t>10 - 15 Tage</t>
  </si>
  <si>
    <t>15 - 20 Tage</t>
  </si>
  <si>
    <t>20 - 25 Tage</t>
  </si>
  <si>
    <t>&gt; 25 Tage</t>
  </si>
  <si>
    <t>Einstufung Tage mit Niederschlag:</t>
  </si>
  <si>
    <r>
      <rPr>
        <b/>
        <sz val="11"/>
        <color theme="1"/>
        <rFont val="Calibri"/>
        <family val="2"/>
        <scheme val="minor"/>
      </rPr>
      <t>Einstufung Szenario:</t>
    </r>
    <r>
      <rPr>
        <sz val="11"/>
        <color theme="1"/>
        <rFont val="Calibri"/>
        <family val="2"/>
        <scheme val="minor"/>
      </rPr>
      <t xml:space="preserve">
(bei mehreren Perioden zählt die am entferntesten in der Zukunft liegende)</t>
    </r>
  </si>
  <si>
    <t>1_wird geringer</t>
  </si>
  <si>
    <t>1_bleibt gleich</t>
  </si>
  <si>
    <t>1_wird größer</t>
  </si>
  <si>
    <t>2_wird geringer</t>
  </si>
  <si>
    <t>2_bleibt gleich</t>
  </si>
  <si>
    <t>2_wird größer</t>
  </si>
  <si>
    <t>3_wird geringer</t>
  </si>
  <si>
    <t>3_bleibt gleich</t>
  </si>
  <si>
    <t>3_wird größer</t>
  </si>
  <si>
    <t>Kombi Tage/Tendenz:</t>
  </si>
  <si>
    <t>Einstufung</t>
  </si>
  <si>
    <t>ENDERGEBNIS:</t>
  </si>
  <si>
    <t>&lt;= 0 Tage</t>
  </si>
  <si>
    <t>0 - 7 Tage</t>
  </si>
  <si>
    <t>7 - 14 Tage</t>
  </si>
  <si>
    <t>14 - 21 Tage</t>
  </si>
  <si>
    <t>21 - 28 Tage</t>
  </si>
  <si>
    <t>28 - 35 Tage</t>
  </si>
  <si>
    <t>35 - 42 Tage</t>
  </si>
  <si>
    <t>&gt; 42 Tage</t>
  </si>
  <si>
    <t>Einstufung Anzahl Hitzetage:</t>
  </si>
  <si>
    <t>Sehr geringes Waldbrandrisiko</t>
  </si>
  <si>
    <t>Geringes Waldbrandrisiko</t>
  </si>
  <si>
    <t>Mittleres Waldbrandrisiko</t>
  </si>
  <si>
    <t>Hohes Waldbrandrisiko</t>
  </si>
  <si>
    <t>Sehr hohes Waldbrandrisiko</t>
  </si>
  <si>
    <t>Einstugung Waldbrandrisiko:</t>
  </si>
  <si>
    <t>&gt; 190</t>
  </si>
  <si>
    <t>180 - 189</t>
  </si>
  <si>
    <t>170 - 179</t>
  </si>
  <si>
    <t>140 - 149</t>
  </si>
  <si>
    <t>130 - 139</t>
  </si>
  <si>
    <t>120 - 129</t>
  </si>
  <si>
    <t>110 - 119</t>
  </si>
  <si>
    <t>100 - 109</t>
  </si>
  <si>
    <t>90 - 99</t>
  </si>
  <si>
    <t>80 - 89</t>
  </si>
  <si>
    <t>70 - 79</t>
  </si>
  <si>
    <t>60 - 69</t>
  </si>
  <si>
    <t>50 - 59</t>
  </si>
  <si>
    <t>40 - 49</t>
  </si>
  <si>
    <t>&lt; 40</t>
  </si>
  <si>
    <t>160 - 169</t>
  </si>
  <si>
    <t>150 - 159</t>
  </si>
  <si>
    <t>keine Daten (Stufe 1, 2)</t>
  </si>
  <si>
    <t>Stufe 3</t>
  </si>
  <si>
    <t>Stufe 4</t>
  </si>
  <si>
    <t>Stufe &gt;5</t>
  </si>
  <si>
    <t>Einstufung Hagelgefährdung:</t>
  </si>
  <si>
    <t>Stufe 5</t>
  </si>
  <si>
    <t>&gt; 10,0</t>
  </si>
  <si>
    <t>&gt; 8,0 - ≤ 10,0</t>
  </si>
  <si>
    <t>&gt; 5,0 - ≤ 6,0</t>
  </si>
  <si>
    <t>&gt; 6,0 - ≤ 8,0</t>
  </si>
  <si>
    <t>&gt; 4,0 - ≤ 5,0</t>
  </si>
  <si>
    <t>&gt; 3,0 - ≤ 4,0</t>
  </si>
  <si>
    <t>&gt; 2,5 - ≤ 3,0</t>
  </si>
  <si>
    <t>&gt; 2,0 - ≤ 2,5</t>
  </si>
  <si>
    <t>&gt; 1,5 - ≤ 2,0</t>
  </si>
  <si>
    <t>&gt; 1,0 - ≤ 1,5</t>
  </si>
  <si>
    <t>≤ 1,0</t>
  </si>
  <si>
    <t>keine normativen Werte</t>
  </si>
  <si>
    <t>Einstufung Schneelast:</t>
  </si>
  <si>
    <t>0_1</t>
  </si>
  <si>
    <t>0_0</t>
  </si>
  <si>
    <t>Expositionsanalyse unvollständig oder fehlerhaft ausgefüllt. Bitte Eingaben überprüfen!</t>
  </si>
  <si>
    <t>1_0</t>
  </si>
  <si>
    <t>2_0</t>
  </si>
  <si>
    <t>2_1</t>
  </si>
  <si>
    <t xml:space="preserve">Check Eingabe "Leer" (Code 0):  </t>
  </si>
  <si>
    <t xml:space="preserve">Check Eingabe "Ja" (Code 1):  </t>
  </si>
  <si>
    <t xml:space="preserve">Check Eingabe "Nein" oder "Unsicher" (2):  </t>
  </si>
  <si>
    <t xml:space="preserve">Bestimmung welche Eingabe getroffen wurde:  </t>
  </si>
  <si>
    <t xml:space="preserve">Fehlercode:  </t>
  </si>
  <si>
    <t xml:space="preserve">Brauner Hinweisbereich korrekt ausgefüllt?   </t>
  </si>
  <si>
    <t xml:space="preserve">Gefahrenzone korrekt ausgefüllt?  </t>
  </si>
  <si>
    <t>1_1</t>
  </si>
  <si>
    <t>keine Angaben!</t>
  </si>
  <si>
    <t>Abfrage brauner Hinweisbereich:</t>
  </si>
  <si>
    <t>Finale Bewertung:</t>
  </si>
  <si>
    <t>Endergebnis Text:</t>
  </si>
  <si>
    <t xml:space="preserve">Wassertiefe korrekt ausgefüllt?  </t>
  </si>
  <si>
    <t xml:space="preserve">APFSR korrekt ausgefüllt?  </t>
  </si>
  <si>
    <t xml:space="preserve">Fließgeschwindigkeit korrekt ausgefüllt?  </t>
  </si>
  <si>
    <t xml:space="preserve">alle Felder korrekt ausgefüllt?  </t>
  </si>
  <si>
    <t xml:space="preserve">Endergebnis Text:  </t>
  </si>
  <si>
    <t xml:space="preserve">Hangneigung korrekt ausgefüllt?  </t>
  </si>
  <si>
    <t xml:space="preserve">Hauptfließrichtung korrekt ausgefüllt?  </t>
  </si>
  <si>
    <t>ENDERGEBNIS Text:</t>
  </si>
  <si>
    <t xml:space="preserve">Anzahl Tage  korrekt ausgefüllt?  </t>
  </si>
  <si>
    <t xml:space="preserve">Periode 2016 - 2045 korrekt ausgefüllt?  </t>
  </si>
  <si>
    <t xml:space="preserve">Periode 2071 - 2100 ausgefüllt?  </t>
  </si>
  <si>
    <r>
      <t xml:space="preserve">Periode 2036 - 2065 </t>
    </r>
    <r>
      <rPr>
        <b/>
        <sz val="11"/>
        <color theme="1"/>
        <rFont val="Calibri"/>
        <family val="2"/>
        <scheme val="minor"/>
      </rPr>
      <t>KORREKT</t>
    </r>
    <r>
      <rPr>
        <sz val="11"/>
        <color theme="1"/>
        <rFont val="Calibri"/>
        <family val="2"/>
        <scheme val="minor"/>
      </rPr>
      <t xml:space="preserve"> ausgefüllt?  </t>
    </r>
  </si>
  <si>
    <r>
      <t xml:space="preserve">Periode 2036 - 2065 </t>
    </r>
    <r>
      <rPr>
        <b/>
        <sz val="11"/>
        <color theme="1"/>
        <rFont val="Calibri"/>
        <family val="2"/>
        <scheme val="minor"/>
      </rPr>
      <t>relevant?</t>
    </r>
    <r>
      <rPr>
        <sz val="11"/>
        <color theme="1"/>
        <rFont val="Calibri"/>
        <family val="2"/>
        <scheme val="minor"/>
      </rPr>
      <t xml:space="preserve">  </t>
    </r>
  </si>
  <si>
    <r>
      <t xml:space="preserve">Periode 2071 - 2100 </t>
    </r>
    <r>
      <rPr>
        <b/>
        <sz val="11"/>
        <color theme="1"/>
        <rFont val="Calibri"/>
        <family val="2"/>
        <scheme val="minor"/>
      </rPr>
      <t>relevant?</t>
    </r>
    <r>
      <rPr>
        <sz val="11"/>
        <color theme="1"/>
        <rFont val="Calibri"/>
        <family val="2"/>
        <scheme val="minor"/>
      </rPr>
      <t xml:space="preserve">  </t>
    </r>
  </si>
  <si>
    <t xml:space="preserve">Feststellung welche
Eingabe getroffen wurde:  </t>
  </si>
  <si>
    <t xml:space="preserve">Waldbrandrisiko korrekt ausgefüllt?   </t>
  </si>
  <si>
    <t xml:space="preserve">Feststellung welche Eingabe getroffen wurde:  </t>
  </si>
  <si>
    <t xml:space="preserve">Windspitzen Sommer korrekt ausgefüllt?  </t>
  </si>
  <si>
    <t xml:space="preserve">Windspitzen Winter korrekt ausgefüllt?  </t>
  </si>
  <si>
    <t xml:space="preserve">Einstufung Windspitzen Sommer:  </t>
  </si>
  <si>
    <t xml:space="preserve">Einstufung Windspitzen Winter:  </t>
  </si>
  <si>
    <t xml:space="preserve">Einstufung Maximum:  </t>
  </si>
  <si>
    <t xml:space="preserve">Hagelgefährdung korrekt ausgefüllt?   </t>
  </si>
  <si>
    <t xml:space="preserve">Endergebnis:  </t>
  </si>
  <si>
    <t>Kennzahl / Förderwerbernummer (falls bereits vorhanden)</t>
  </si>
  <si>
    <t>gering (unter 5 %)</t>
  </si>
  <si>
    <t>mittel (5 - 25 %)</t>
  </si>
  <si>
    <t>hoch (über 25 %)</t>
  </si>
  <si>
    <t>3.5 Hagel</t>
  </si>
  <si>
    <t xml:space="preserve">3.6 Schnee- / Eislast </t>
  </si>
  <si>
    <t>Erläuterung des Antragstellers</t>
  </si>
  <si>
    <t xml:space="preserve">Ergebnis Fehlerprüfung Erläuterung des Antragstellersen:  </t>
  </si>
  <si>
    <t>Fehlerprüfung Erläuterung des Antragstellers-Felder:</t>
  </si>
  <si>
    <t>Dürfen nicht ausgefüllt werden, sonst Fehlermeldung!</t>
  </si>
  <si>
    <t>Pflichtfelder, bitte ausfüllen, sonst Fehlermeldung!</t>
  </si>
  <si>
    <t>Sind ein oder mehrere Rutschungs-Ereignisse am Projektstandort in den letzten 30 Jahren eingetreten?</t>
  </si>
  <si>
    <t>Sind ein oder mehrere Steinschlag-/Felssturz-Ereignisse am Projektstandort in den letzten 30 Jahren eingetreten?</t>
  </si>
  <si>
    <t>Sind ein oder mehrere Lawinen-Ereignisse am Projektstandort in den letzten 30 Jahren eingetreten?</t>
  </si>
  <si>
    <t>Sind ein oder mehrere Hochwasser-Ereignisse am Projektstandort in den letzten 30 Jahren eingetreten?</t>
  </si>
  <si>
    <t>Sind ein oder mehrere Starkniederschlag-Ereignisse am Projektstandort in den letzten 30 Jahren eingetreten?</t>
  </si>
  <si>
    <t>Sind ein oder mehrere Trockenheit-Ereignisse am Projektstandort in den letzten 30 Jahren eingetreten?</t>
  </si>
  <si>
    <t>Sind ein oder mehrere Wald-/Flächenbrände am Projektstandort in den letzten 30 Jahren eingetreten?</t>
  </si>
  <si>
    <t>Sind ein oder mehrere Stürme am Projektstandort in den letzten 30 Jahren eingetreten?</t>
  </si>
  <si>
    <t>Sind ein oder mehrere Hagel-Ereignisse am Projektstandort in den letzten 30 Jahren eingetreten?</t>
  </si>
  <si>
    <t>Sind ein oder mehrere Schnee-/Eislast-Ereignisse am Projektstandort in den letzten 30 Jahren eingetreten?</t>
  </si>
  <si>
    <t>Wie hoch war die Gefährdung von Menschen?
Falls Gefährdung vorhanden, inwiefern?</t>
  </si>
  <si>
    <t>Wie hoch war die Gefährdung der Umwelt?
Falls Gefährdung vorhanden, inwiefern?</t>
  </si>
  <si>
    <t>Wie hoch war die Gefährdung der Ver-/Entsorgungs-/ Infrastruktur? (Strom, Wasser, Abwasser, Gas, Kommunikation, Verkehr)
Falls Gefährdung vorhanden, inwiefern?</t>
  </si>
  <si>
    <t>Antwort auswählen</t>
  </si>
  <si>
    <t>Wie hoch war die Gefährdung des eventuell bereits bestehenden (Firmen)eigentums? 
Falls Gefährdung vorhanden, inwiefern?</t>
  </si>
  <si>
    <t>Wie hoch war die Gefährdung des laufenden Betriebs (sofern relevant)? Falls Gefährdung vorhanden, inwiefern?</t>
  </si>
  <si>
    <t>RCP</t>
  </si>
  <si>
    <t>Die Representative Concentration Pathways (RCP) geben an, wie sich die Treibhausgas- und Aerosolkonzentrationen entwickeln müssen, um ein bestimmtes Klimaziel zu erreichen. Bei dem Szenario RCP 8.5 beträgt der Anstieg der globalen Mitteltemperatur bis zum Jahr 2100 etwa 4,8 °C im Vergleich mit dem vorindustriellen Zustand bzw. 4 °C gegenüber 1986-2005, es ist bekannt als das pessimistische Klimaszenario.</t>
  </si>
  <si>
    <t>Naturgefahren im Klimawandel Vorsorgecheck - Definitionen der Naturgefahren, BML, BMK, Umweltbundesamt</t>
  </si>
  <si>
    <t>Technical guidance on the climate proofing of infrastructure in the period 2021-2027, Document 52021XC0916(03), Official Journal of the European Union (2021)</t>
  </si>
  <si>
    <r>
      <rPr>
        <b/>
        <sz val="9"/>
        <color theme="1"/>
        <rFont val="Open Sans"/>
        <family val="2"/>
      </rPr>
      <t>Bitte die folgende farb-kodierte Legende beachten! Falls Zellen nicht korrekt ausgefüllt werden, wird bei dem Ergebnis eine Fehlermeldung angezeigt.</t>
    </r>
    <r>
      <rPr>
        <sz val="9"/>
        <color theme="1"/>
        <rFont val="Open Sans"/>
        <family val="2"/>
      </rPr>
      <t xml:space="preserve"> 
Beispielsweise müssen dunkelblaue Felder leer sein. Falls hier ein Text eingefügt wurde, muss dieser zuerst gelöscht werden, bevor ein Ergebnis ausgegeben werden kann. </t>
    </r>
  </si>
  <si>
    <t xml:space="preserve">Im weiteren Schritt (Bereich b und c) wird eine Expositionsanalyse durchgeführt. Im Bereich b liegt der Fokus auf dem derzeitigen Klima und im Bereich c auf dem zukünftigen Klima. Bei der Analyse des derzeitigen Klimas wird zu Beginn abgefragt, ob eine Gefährdung für den Projektstandort in Zukunft ausgeschlossen werden kann. Beispielsweise können Lawinen in der Stadt Wien ausgeschlossen werden. Falls eine Gefährdung ausgeschlossen werden kann, ist eine kurze Erklärung in Spalte F verpflichtend. Falls die Gefährdung nicht ausgeschlossen werden kann bzw. man sich unsicher ist, werden in weiterer Folge verschiedenste Daten mittels Drop-Down Menü abgefragt. Meist referenzieren diese Daten die genannten HORA Daten. Aus diesem Grund wird noch einmal betont, sich vor dem Ausfüllen dieser Analyse, die HORA-Pass-Analyse herunterzuladen (siehe Schritt 2). </t>
  </si>
  <si>
    <t>CLIMAMAP - Climate Change Impact Maps for Austrian Regions, CCCA</t>
  </si>
  <si>
    <t xml:space="preserve">Die Anfälligkeitsanalyse in Bereich d zeigt das Ergebnis der Einschätzung der zukünftigen Gefährdungslage. Hier müssen keine Daten mehr eingegeben werden. Falls alle Zellen in den Bereichen a, b und c korrekt ausgefüllt wurden (siehe Legende), werden hier die Ergebnisse aus der Vergangenheit und aus der Expositionsanalyse angezeigt. Aus diesen Ergebnissen ergibt sich die Anfälligkeitsanalyse bzw. die Relevanz der Gefährdungslage. Hier wird angezeigt, ob eine weitere Detailanalyse durch Gutachter:innen bzw. Auditor:innen für die jeweilige Naturgefahr notwendig ist. Weitere Informationen dazu werden im Arbeitsblatt Ergebnis dargestellt. </t>
  </si>
  <si>
    <t xml:space="preserve">Anfälligkeit korrekt ausgefüllt?  </t>
  </si>
  <si>
    <t>Kann eine Gefährdung für den Projektstandort in Zukunft ausgeschlossen werden? (falls ja, warum?)</t>
  </si>
  <si>
    <t>APSFR</t>
  </si>
  <si>
    <t>Gebiete mit potentiell signifikantem Hochwasserrisiko (APSFR), "areas of potential significant flood risk"</t>
  </si>
  <si>
    <t>Liegt der Standort in einem Gebiete mit potenziell signifikantem Hochwasserrisiko (APSFR = "areas of potential significant flood risk")?</t>
  </si>
  <si>
    <t>1. Auf das hellblaue Tornado-Symbol links klicken und "Windspitzen ..." bzw. "Windspitzen Sommer" wählen; 
2. Adresse oben eingeben oder zoomen; 
3. Legende oben links öffnen mit einem Klick auf  "&gt;&gt;"</t>
  </si>
  <si>
    <t>1. Auf das hell-blaue Tornado Symbol links klicken und "Windspitzen ..." bzw. "Windspitzen Winter" wählen; 
2. Adresse oben eingeben oder zoomen; 
3. Legende oben links öffnen mit einem Klick auf  "&gt;&gt;"</t>
  </si>
  <si>
    <t>1. Auf das türkise Hagel-Symbol links klicken und "Hagelgefährdungskarte" wählen; 2. Adresse oben eingeben oder zoomen; 
3. Legende oben links öffnen mit einem Klick auf  "&gt;&gt;"</t>
  </si>
  <si>
    <t>1. Auf das hellblaue Haus mit Schnee-Symbol links klicken und "Schneelast" wählen; 2. Adresse oben eingeben oder zoomen; 3. Legende oben links öffnen mit einem Klick auf  "&gt;&gt;"</t>
  </si>
  <si>
    <t>1. Auf das braune Haus Symbol links klicken und "Rutschungen" wählen; 2. Adresse oben eingeben oder zoomen; 3. Legende oben links öffnen mit einem Klick auf  "&gt;&gt;"</t>
  </si>
  <si>
    <t>Wie könnte sich die Anzahl der Starkniederschlagstage am Standort zukünftig verändern bzw. wie sieht die Abweichung vom aktuellen Klima aus?
RCP 8.5 (pessimistisches Klimaszenario)</t>
  </si>
  <si>
    <t>Wie könnte sich die Anzahl der Hitzetage am Standort zukünftig verändern bzw. wie sieht die Abweichung vom aktuellen Klima aus?</t>
  </si>
  <si>
    <t>Hinweis: Die CLIMAMAPs geben die "Abweichung vom aktuellen Klima" an. Falls der Projektstandort in einem "grauen Bereich / = 0 Tage" liegt, soll "bleibt gleich" ausgewählt werden. Falls der Projektstandort in einem "gelb/roten Bereich / + XY" liegt, soll "wird größer" ausgewählt werden. Bitte auf die Legende achten.</t>
  </si>
  <si>
    <t>Hinweis: Die CLIMAMAPs geben die "Abweichung vom aktuellen Klima" an. Falls der Projektstandort in einem "braunen Bereich / &lt; 0 Tage" liegt, soll "wird geringer" ausgewählt werden. Falls der Projektstandort in einem "blauen Bereich / + XY" liegt, soll "wird größer" ausgewählt werden. Bitte auf die Legende achten.</t>
  </si>
  <si>
    <t>Hinweis: Die CLIMAMAPs geben die "Abweichung vom aktuellen Klima" an. Falls der Projektstandort in einem "braunen Bereich / &lt;= 0 Tage" liegt, soll "wird geringer" ausgewählt werden. Falls der Projektstandort in einem "blauen Bereich / + XY" liegt, soll "wird größer" ausgewählt werden. Bitte auf die Legende achten.</t>
  </si>
  <si>
    <t>Sind ein oder mehrere Hitze-Ereignisse bzw. Hitzetage am Projektstandort in den letzten 30 Jahren eingetreten?</t>
  </si>
  <si>
    <t>Beispiele für Risiken und Ereignisse</t>
  </si>
  <si>
    <t>2.2 Oberflächenabfluss / Muren</t>
  </si>
  <si>
    <t>Oberflächenabfluss / Muren</t>
  </si>
  <si>
    <t>2.2 Oberflächenabfluss / Muren (pluviale Überflutungen)</t>
  </si>
  <si>
    <t>Sind ein oder mehrere Oberflächenabfluss-/Muren-Ereignisse am Projektstandort in den letzten 30 Jahren eingetreten?</t>
  </si>
  <si>
    <t>inkl. Maßnahme</t>
  </si>
  <si>
    <t>Wie groß ist die Jahresniederschlagssumme aktuell (1981-2010)? (mm)</t>
  </si>
  <si>
    <t>Wie könnte sich die Jahresniederschlagssumme zukünftig verändern bzw. wie sieht die Abweichung vom aktuellen Klima aus?</t>
  </si>
  <si>
    <t>siehe  CLIMAMAP - Jahresniederschlag_Szenarien</t>
  </si>
  <si>
    <t>1. Die ClimaMaps für das passende Bundesland anklicken; 2. Unten rechts auf "Explore" und "Go to resource" klicken; 3. Die heruntergeladenen ZIP-Datei-Karten öffnen/ extrahieren; 4. Die Datei "BDL_Jahresniederschlag_Beobachtung_(…)" öffnen</t>
  </si>
  <si>
    <t>&gt; 2300</t>
  </si>
  <si>
    <t>2100 – 2300</t>
  </si>
  <si>
    <t>1900 – 2100</t>
  </si>
  <si>
    <t>1700 – 1900</t>
  </si>
  <si>
    <t>1500 – 1700</t>
  </si>
  <si>
    <t>1300 – 1500</t>
  </si>
  <si>
    <t>&lt;= 1300</t>
  </si>
  <si>
    <t>siehe CLIMAMAP - Jahresniederschlag_Beobachtung</t>
  </si>
  <si>
    <t>1. Die ClimaMaps für das passende Bundesland anklicken; 2. Unten rechts auf "Explore" und "Go to resource" klicken; 3. Die heruntergeladenen ZIP-Datei-Karten öffnen/ extrahieren; 4. Die Datei "BDL_Jahresniederschlag_Szenarien(…)" öffnen</t>
  </si>
  <si>
    <t>Einstufung Jahresniederschlag:</t>
  </si>
  <si>
    <t>geplante Lebensdauer:</t>
  </si>
  <si>
    <r>
      <t xml:space="preserve">Geplante Lebensdauer der Infrastrukturinvestition
</t>
    </r>
    <r>
      <rPr>
        <i/>
        <sz val="8"/>
        <color theme="1"/>
        <rFont val="Open Sans"/>
        <family val="2"/>
      </rPr>
      <t>(Climate Proofing ist nur bei einer Lebensdauer von ≥ 5 Jahren notwendig)</t>
    </r>
  </si>
  <si>
    <t>alle Felder korrekt ausgefüllt?</t>
  </si>
  <si>
    <t xml:space="preserve">Begründung korrekt eingegeben?  </t>
  </si>
  <si>
    <t xml:space="preserve"> </t>
  </si>
  <si>
    <t>ALLE Felder korrekt ausgefüllt?</t>
  </si>
  <si>
    <t xml:space="preserve">alle 2 Entscheidungsfelder korrekt ausgefüllt?  </t>
  </si>
  <si>
    <t xml:space="preserve">alle 3 Entscheidungsfelder korrekt ausgefüllt?  </t>
  </si>
  <si>
    <t xml:space="preserve">alle Entscheidungsfelder korrekt ausgefüllt?  </t>
  </si>
  <si>
    <t>freies Textfeld, max. 1000 Zeichen</t>
  </si>
  <si>
    <t>Bitte bestätigen Sie die Einhaltung dieses Grundsatzes und erläutern Sie im Folgenden, welche Maßnahmen ergriffen wurden, um diesem Grundsatz im vorliegenden Projekt Rechnung zu tragen und fügen Sie eine entsprechende Anlage bei.</t>
  </si>
  <si>
    <t xml:space="preserve">Mit dem zentralen europäischen Grundsatz „Energieeffizienz an erster Stelle“ soll die sichere, nachhaltige, wettbewerbsfähige und erschwingliche Energieversorgung in der EU sichergestellt werden. Dies bedeutet für die Projekte eine größtmögliche Berücksichtigung (auch möglicher alternativer) Energieeffizienzmaßnahmen für eine effizientere Energienachfrage und Energieversorgung. </t>
  </si>
  <si>
    <t>Energy Efficiency First</t>
  </si>
  <si>
    <t>Begründung, inwiefern das Projekt zur Klimwandelanpassung beiträgt:</t>
  </si>
  <si>
    <t>Ergebnis Teilgebiet Klimawandelanpassung:</t>
  </si>
  <si>
    <t>Einstufung KWA</t>
  </si>
  <si>
    <t>Prüfung des Projektes erforderlich</t>
  </si>
  <si>
    <t>Bitte ordnen Sie das Projekt einer Kategorie zu:</t>
  </si>
  <si>
    <t>Prüfung mit dem Climate Proofing Tool nicht verpflichtend, aber freiwillig möglich</t>
  </si>
  <si>
    <t>Check 3: Projektkategorie</t>
  </si>
  <si>
    <t>Eingabe</t>
  </si>
  <si>
    <t>Ergebnis Check 2:</t>
  </si>
  <si>
    <t>bitte weiter mit Check 3</t>
  </si>
  <si>
    <t>ab 1 Million Euro</t>
  </si>
  <si>
    <t>unter 1 Million Euro</t>
  </si>
  <si>
    <t>Wie hoch sind die zu erwartenden Projektkosten?</t>
  </si>
  <si>
    <t>Check 2: Projektkosten</t>
  </si>
  <si>
    <t>Ergebnis Check 1:</t>
  </si>
  <si>
    <t>bitte weiter mit Check 2</t>
  </si>
  <si>
    <t>Infrastruktur</t>
  </si>
  <si>
    <t>Produktive Investition</t>
  </si>
  <si>
    <t>Bitte definieren Sie die Art des Projektes:</t>
  </si>
  <si>
    <t>Check 1: Zuordnung des Infrastrukturprojektes zu produktiven Investitionen oder "klassischer" Infrastruktur</t>
  </si>
  <si>
    <t>Je nach Art des Projektes sind bis zu drei Checks nötig. Die Erklärung zu Energy Efficency First ist immer auszufüllen, wenn das Climate Proofing Tool ausgefüllt wird, auch wenn das auf freiwilliger Basis erfolgt.
Von Projektwerbenden auszufüllende Pflichtfelder sind in hellblauer Farbe unterlegt.</t>
  </si>
  <si>
    <t>Allgemeiner Prüfcheck, ob die Durchführung des Climate Proofing Tools erforderlich ist</t>
  </si>
  <si>
    <t>https://op.europa.eu/en/publication-detail/-/publication/23a24b21-16d0-11ec-b4fe-01aa75ed71a1</t>
  </si>
  <si>
    <t>Technische Leitlinien für die Sicherung der Klimaverträglichkeit von Infrastrukturen
im Zeitraum 2021–2027</t>
  </si>
  <si>
    <t>https://ghgprotocol.org/sites/default/files/standards/ghg_project_accounting.pdf</t>
  </si>
  <si>
    <t>zu CO2 Bilanz</t>
  </si>
  <si>
    <t>https://www.eib.org/attachments/lucalli/eib_project_carbon_footprint_methodologies_2023_en.pdf</t>
  </si>
  <si>
    <r>
      <t xml:space="preserve">Die berechneten absoluten bzw. relativen Treibhausgasemissionen des Projektes fallen über 20.000 Tonnen CO2 Äquivalent/Jahr ODER die Scope 1 &amp; 2 Emissionen sind gemeinsam über 4000 Tonnen CO2 Äquivalent/Jahr ODER es liegt keine von unabhängigen Dritten geprüfte (zumindest critical review statement vorhanden) Treibhausgasbilanz vor.
</t>
    </r>
    <r>
      <rPr>
        <sz val="9"/>
        <color rgb="FFC00000"/>
        <rFont val="Open Sans"/>
        <family val="2"/>
      </rPr>
      <t>Das Projekt ist nicht förderfähig</t>
    </r>
  </si>
  <si>
    <r>
      <t xml:space="preserve">Die berechneten absoluten bzw. relativen Treibhausgasemissionen des Projektes fallen unter 20.000 Tonnen CO2 Äquivalent/Jahr. 
</t>
    </r>
    <r>
      <rPr>
        <sz val="9"/>
        <color theme="9"/>
        <rFont val="Open Sans"/>
        <family val="2"/>
      </rPr>
      <t>Ja -&gt; keine weitere Analyse erforderlich.</t>
    </r>
  </si>
  <si>
    <t xml:space="preserve">Für das vorliegende Infrastrukturprojekt liegt eine eine von unabhängigen Dritten geprüfte (zumindest critical review statement vorhanden) THG Bilanz vor.
Die Treibhausgasbilanz wird zur Verfügung gestellt. </t>
  </si>
  <si>
    <r>
      <t>Die berechneten absolut</t>
    </r>
    <r>
      <rPr>
        <sz val="9"/>
        <rFont val="Open Sans"/>
        <family val="2"/>
      </rPr>
      <t>en bzw</t>
    </r>
    <r>
      <rPr>
        <sz val="9"/>
        <color theme="1"/>
        <rFont val="Open Sans"/>
        <family val="2"/>
      </rPr>
      <t xml:space="preserve">. relativen Treibhausgasemissionen des Projektes fallen unter 20.000 Tonnen CO2 Äquivalent/Jahr. 
</t>
    </r>
    <r>
      <rPr>
        <sz val="9"/>
        <color theme="9"/>
        <rFont val="Open Sans"/>
        <family val="2"/>
      </rPr>
      <t>Ja -&gt; keine weitere Analyse erforderlich</t>
    </r>
  </si>
  <si>
    <t xml:space="preserve">Für das vorliegende Infrastrukturprojekt liegt eine von unabhängigen Dritten geprüfte (zumindest critical review statement vorhanden) Treibhausgasbilanz vor.
Nähere Informationen zur Treibhausgasbilanz (CO2-Fußabdruck) sind im Reiter CO2-Fußabdruck.
Die Treibhausgasbilanz wird zur Verfügung gestellt. </t>
  </si>
  <si>
    <t>Zordnung zu produktiven Investitionen -&gt; Climate Proofing ist nicht weiter erforderlich, freiwillige Anwendung möglich</t>
  </si>
  <si>
    <r>
      <rPr>
        <b/>
        <sz val="9"/>
        <color theme="1"/>
        <rFont val="Open Sans"/>
        <family val="2"/>
      </rPr>
      <t>Produktive Investitionen sind nicht als Infrastrukturen zu betrachten.</t>
    </r>
    <r>
      <rPr>
        <sz val="9"/>
        <color theme="1"/>
        <rFont val="Open Sans"/>
        <family val="2"/>
      </rPr>
      <t xml:space="preserve">
Produktive Investitionen sind im Rahmen der EFRE-Förderung Investitionen in Anlagegüter oder immaterielle Wirtschaftsgüter für Unternehmen, die in der Produktion von Waren und Dienstleistungen eingesetzt werden sollen und damit zu Bruttoinvestitionen und Beschäftigung beitragen.</t>
    </r>
  </si>
  <si>
    <t>Definition: Produktive Investition</t>
  </si>
  <si>
    <r>
      <t xml:space="preserve">- sonstige </t>
    </r>
    <r>
      <rPr>
        <b/>
        <sz val="9"/>
        <color theme="1"/>
        <rFont val="Open Sans"/>
        <family val="2"/>
      </rPr>
      <t>materielle Vermögenswerte</t>
    </r>
    <r>
      <rPr>
        <sz val="9"/>
        <color theme="1"/>
        <rFont val="Open Sans"/>
        <family val="2"/>
      </rPr>
      <t xml:space="preserve"> in einer größeren Bandbreite von Politikbereichen, die als Infrastruktur für das Funktionieren von Wirtschaft und Gesellschaft von entscheidender Bedeutung sind, einschließlich Kommunikation, Notfalldiensten, Energie, Finanzen, Lebensmitteln, Regierung, Gesundheit, Bildung und Ausbildung, Forschung, Katastrophenschutz, Verkehr sowie Abfall, Abwasser oder Wasser.</t>
    </r>
  </si>
  <si>
    <r>
      <t xml:space="preserve">- </t>
    </r>
    <r>
      <rPr>
        <b/>
        <sz val="9"/>
        <color theme="1"/>
        <rFont val="Open Sans"/>
        <family val="2"/>
      </rPr>
      <t>Netzinfrastrukturen,</t>
    </r>
    <r>
      <rPr>
        <sz val="9"/>
        <color theme="1"/>
        <rFont val="Open Sans"/>
        <family val="2"/>
      </rPr>
      <t xml:space="preserve"> die für das Funktionieren von Wirtschaft und Gesellschaft von entscheidender Bedeutung sind, insbesondere Ver- und Entsorgungsinfrastruktur, Energieinfrastrukturen (z. B. Netze, Kraftwerke, Pipelines), Verkehr (Anlagen wie Straßen, Schienen, Häfen, Flughäfen oder Binnenschifffahrtsinfrastruktur, Lade- und Betankungsinfrastruktur), Informations- und Kommunikationstechnologien (z. B. Mobilfunknetze, Datenleitungen, Datenzentren) und Wasser (z. B. (Ab-)Wasserleitungen, Speicherbecken, Abwasserbehandlungsanlagen, Pumpwerke);</t>
    </r>
  </si>
  <si>
    <r>
      <t xml:space="preserve">- </t>
    </r>
    <r>
      <rPr>
        <b/>
        <sz val="9"/>
        <color theme="1"/>
        <rFont val="Open Sans"/>
        <family val="2"/>
      </rPr>
      <t>naturbasierte Infrastrukturen</t>
    </r>
    <r>
      <rPr>
        <sz val="9"/>
        <color theme="1"/>
        <rFont val="Open Sans"/>
        <family val="2"/>
      </rPr>
      <t xml:space="preserve"> im Kontext von Infrastrukturen, die für das Funktionieren von Wirtschaft und Gesellschaft von entscheidender Bedeutung sind, d.h. Umweltelemente, wie z.B. Gründächer, grüne Wände, grüne Räume, Entwässerungssysteme;</t>
    </r>
  </si>
  <si>
    <r>
      <t xml:space="preserve">- </t>
    </r>
    <r>
      <rPr>
        <b/>
        <sz val="9"/>
        <color theme="1"/>
        <rFont val="Open Sans"/>
        <family val="2"/>
      </rPr>
      <t>Gebäude,</t>
    </r>
    <r>
      <rPr>
        <sz val="9"/>
        <color theme="1"/>
        <rFont val="Open Sans"/>
        <family val="2"/>
      </rPr>
      <t xml:space="preserve"> die der Gesellschaft dienen, die die Grundlage der Besiedlung durch den Menschen bilden und zur Unterstützung wirtschaftlicher und gemeinschaftlicher Aktivitäten oder zur Daseinsvorsorge dienen, wie beispielsweise Schulen, Kitas, Bildungsstätten, Verwaltungsgebäude, Stadthallen, Sporthallen, Bibliotheken, medizinische Versorgungseinrichtungen, Krankenhäuser, Hochschulgebäude, Museen oder andere öffentliche oder soziale Einrichtungen;</t>
    </r>
  </si>
  <si>
    <t>Das Projekt ist nicht förderfähig</t>
  </si>
  <si>
    <r>
      <t>die Scope 1 &amp; 2 Emissionen betragen gemeinsam über 4000 Tonnen CO</t>
    </r>
    <r>
      <rPr>
        <vertAlign val="subscript"/>
        <sz val="11"/>
        <color theme="1"/>
        <rFont val="Open Sans"/>
        <family val="2"/>
      </rPr>
      <t>2</t>
    </r>
    <r>
      <rPr>
        <sz val="11"/>
        <color theme="1"/>
        <rFont val="Open Sans"/>
        <family val="2"/>
      </rPr>
      <t xml:space="preserve"> Äquivalent</t>
    </r>
  </si>
  <si>
    <t>Ergebnis Schritt 7:</t>
  </si>
  <si>
    <r>
      <t>die berechneten Emissionen überschreiten 20.000 Tonnen CO</t>
    </r>
    <r>
      <rPr>
        <vertAlign val="subscript"/>
        <sz val="11"/>
        <color theme="1"/>
        <rFont val="Open Sans"/>
        <family val="2"/>
      </rPr>
      <t>2</t>
    </r>
    <r>
      <rPr>
        <sz val="11"/>
        <color theme="1"/>
        <rFont val="Open Sans"/>
        <family val="2"/>
      </rPr>
      <t xml:space="preserve"> Äquivalent/Jahr</t>
    </r>
  </si>
  <si>
    <t>Das Projekt ist förderfähig</t>
  </si>
  <si>
    <r>
      <t>die berechneten Emissionen sind geringer als 20.000 Tonnen CO</t>
    </r>
    <r>
      <rPr>
        <vertAlign val="subscript"/>
        <sz val="11"/>
        <color theme="1"/>
        <rFont val="Open Sans"/>
        <family val="2"/>
      </rPr>
      <t>2</t>
    </r>
    <r>
      <rPr>
        <sz val="11"/>
        <color theme="1"/>
        <rFont val="Open Sans"/>
        <family val="2"/>
      </rPr>
      <t xml:space="preserve"> Äquivalent/Jahr</t>
    </r>
  </si>
  <si>
    <t>Wie hoch sind die in der THG-Bilanz berechneten Tonnen CO2 Äquivalente pro Jahr?</t>
  </si>
  <si>
    <t>Schritt 7: Vorlage einer Treibhausgasbilanz</t>
  </si>
  <si>
    <t>Ergebnis Schritt 6:</t>
  </si>
  <si>
    <t>für das Projekt ist eine THG-Bilanz zu erstellen - bitte weiter mit  Schritt 7</t>
  </si>
  <si>
    <t>das Projekt ist förderfähig</t>
  </si>
  <si>
    <t>Schritt 6: Erneute Plausibilisierung - Achtung: diese Bewertung ist von der Förderstelle vorzunehmen!</t>
  </si>
  <si>
    <t>Ergebnis Schritt 5:</t>
  </si>
  <si>
    <t>Bitte begründen Sie die bei der Reflexion getroffenen Maßnahmen:</t>
  </si>
  <si>
    <t>Schritt 5: Reflexion zwischen Föderstelle und Förderwerber, welche Maßnahmen zusätzlich im Projekt umgesetzt werden können</t>
  </si>
  <si>
    <t>Ergebnis Schritt 4:</t>
  </si>
  <si>
    <t>bitte weiter mit  Schritt 5</t>
  </si>
  <si>
    <t>Sind die Erläuterungen des Förderwerbers plausibel</t>
  </si>
  <si>
    <t>Schritt 4: Plausibilisierung - Achtung: diese Bewertung ist von der Förderstelle vorzunehmen!</t>
  </si>
  <si>
    <t>Ergebnis Schritt 3:</t>
  </si>
  <si>
    <t>Schritt 3: Stellungnahme zu Maßnahmen</t>
  </si>
  <si>
    <t>Ergebnis Schritt 2:</t>
  </si>
  <si>
    <t>Es wird überwiegend neu versiegelt.</t>
  </si>
  <si>
    <t>Flächen-versiegelung</t>
  </si>
  <si>
    <t>Die Nutzung von Solarthermie, Geothermie und/oder Umgebungswärme für die Beheizung wird nicht berücksichtigt.</t>
  </si>
  <si>
    <t>Die Anwendung einer energiesparenden Kühlstrategie (passive Kühlung, Betonkernaktivierung) wird nicht berücksichtigt.</t>
  </si>
  <si>
    <t>Es wird keine Infrastruktur für E-Mobilität (z.B: Ladestationen, Leerverrohrung) berücksichtigt</t>
  </si>
  <si>
    <t>Es werden keine  Maßnahmen gegen die sommerliche Überwärmung von Gebäuden forciert (z.B. durch Ausrichtung, Sonnenschutz, Dach- und Fassadenbegrünung)?</t>
  </si>
  <si>
    <t>Der Verbrauch an fossiler Energie in der Nutzungsphase wird erhöht</t>
  </si>
  <si>
    <t>Der Energiebedarf liegt laut Energieausweis bei B oder schlechter</t>
  </si>
  <si>
    <t>Gebäude</t>
  </si>
  <si>
    <t>Das Vorhaben bewirkt eine Erhöhung des Einsatzes von fossiler Energie, z.B durch Beheizung mit fossilen Energieträgern. (Anmerkung: siehe neue Vorgaben des Erneuerbaren-Wärme Gesetzes, Vermeidung von stranded investments!)</t>
  </si>
  <si>
    <t>Energie</t>
  </si>
  <si>
    <t>bitte weiter mit  Schritt 3</t>
  </si>
  <si>
    <t>Der Einsatz von alternativen Verkehrskonzepten im Personenverkehr (z. B. Sammeltaxi, Jobrad, Gemeinschaftsfahrten, etc.) bzw. Güterverkehr (z. B. Lastenrad, Sammeltransporte, Erhöhung der Lagerkapazität vor Ort, etc.) ist nicht möglich.</t>
  </si>
  <si>
    <t>Durch das Vorhaben wird der motorisierte Individualverkehr erhöht.</t>
  </si>
  <si>
    <t>Mobilität</t>
  </si>
  <si>
    <t>Begründung für das Nicht-Zutreffen</t>
  </si>
  <si>
    <t>Bewertung</t>
  </si>
  <si>
    <t>Kriterium</t>
  </si>
  <si>
    <t>Themen-bereich</t>
  </si>
  <si>
    <t>Trifft für das zu prüfende Projekt eines der folgenden Negativkriterien zu?</t>
  </si>
  <si>
    <t>Schritt 2: Prüfung von Negativkriterien</t>
  </si>
  <si>
    <t>Ergebnis Schritt 1:</t>
  </si>
  <si>
    <t>bitte weiter mit  Schritt 2</t>
  </si>
  <si>
    <r>
      <t>ja, die Scope 1 &amp; 2 Emissionen betragen gemeinsam über 4000 Tonnen CO</t>
    </r>
    <r>
      <rPr>
        <vertAlign val="subscript"/>
        <sz val="11"/>
        <color theme="1"/>
        <rFont val="Open Sans"/>
        <family val="2"/>
      </rPr>
      <t>2</t>
    </r>
    <r>
      <rPr>
        <sz val="11"/>
        <color theme="1"/>
        <rFont val="Open Sans"/>
        <family val="2"/>
      </rPr>
      <t xml:space="preserve"> Äquivalent</t>
    </r>
  </si>
  <si>
    <t>Liegt für das zu prüfende Projekt eine Treibhausgasbilanz vor? Wenn ja, wie hoch ist diese?</t>
  </si>
  <si>
    <r>
      <t>ja, die berechneten Emissionen überschreiten 20.000 Tonnen CO</t>
    </r>
    <r>
      <rPr>
        <vertAlign val="subscript"/>
        <sz val="11"/>
        <color theme="1"/>
        <rFont val="Open Sans"/>
        <family val="2"/>
      </rPr>
      <t>2</t>
    </r>
    <r>
      <rPr>
        <sz val="11"/>
        <color theme="1"/>
        <rFont val="Open Sans"/>
        <family val="2"/>
      </rPr>
      <t xml:space="preserve"> Äquivalent/Jahr</t>
    </r>
  </si>
  <si>
    <t>Das Projekt ist förderfähig.</t>
  </si>
  <si>
    <r>
      <t>ja, die berechneten Emissionen sind geringer als 20.000 Tonnen CO</t>
    </r>
    <r>
      <rPr>
        <vertAlign val="subscript"/>
        <sz val="11"/>
        <color theme="1"/>
        <rFont val="Open Sans"/>
        <family val="2"/>
      </rPr>
      <t>2</t>
    </r>
    <r>
      <rPr>
        <sz val="11"/>
        <color theme="1"/>
        <rFont val="Open Sans"/>
        <family val="2"/>
      </rPr>
      <t xml:space="preserve"> Äquivalent/Jahr</t>
    </r>
  </si>
  <si>
    <t>Schritt 1: Vorliegen einer Treibhausgasbilanz</t>
  </si>
  <si>
    <t>nein, es liegt keine Treibhausgasbilanz vor</t>
  </si>
  <si>
    <t>Hellgrüne Felder geben den Status an, ob ein Projekt förderfähig ist oder noch weitere Prüfschritte durchlaufen werden müssen.</t>
  </si>
  <si>
    <t>Gelbe Felder sind von der Förderstelle auszufüllen</t>
  </si>
  <si>
    <t>Hellblaue Felder sind als Pflichtfelder von Projektwerbenden auszufüllen</t>
  </si>
  <si>
    <t xml:space="preserve">Klimaverträglichkeits-Überprüfung: Teil 1 - Eindämmung des Klimawandels </t>
  </si>
  <si>
    <t>KWA</t>
  </si>
  <si>
    <t>Relevanz für
Climate Proofing</t>
  </si>
  <si>
    <t xml:space="preserve">Für Projekte in Kategorie B ist grundsätzlich eine weitere Detailanalyse erforderlich. </t>
  </si>
  <si>
    <t>15) Sanfte Mobilität (z.B. Radwege, Schiene)</t>
  </si>
  <si>
    <t>14) naturbasierter Klimaschutz</t>
  </si>
  <si>
    <t>13) Fließgewässerentwicklung</t>
  </si>
  <si>
    <t>12) Hochwasserschutzanlagen</t>
  </si>
  <si>
    <t>11) Lade- und Betankungsinfrastruktur auf Basis erneuerbarer Energieträger</t>
  </si>
  <si>
    <t xml:space="preserve">10) Verkehr auf Basis erneuerbarer Energieträger (z.B. grüner Wasserstoff) </t>
  </si>
  <si>
    <t>9) Erneuerbare Energiequellen</t>
  </si>
  <si>
    <t>8) Arzneimittel und Biotechnologie </t>
  </si>
  <si>
    <t>7) Forschungs- und Entwicklungsaktivitäten, Technologiezentren</t>
  </si>
  <si>
    <t>6) Mechanisch-biologische Abfallbehandlungsanlagen</t>
  </si>
  <si>
    <t>5) Grundstückserschließungen</t>
  </si>
  <si>
    <t>4) Kleine Einrichtungen für die industrielle und kommunale Abwasserbehandlung</t>
  </si>
  <si>
    <t>4) Kleine Einrichtungen für die industrielle Abwasserbehandlung und die kommunale Abwasserbehandlung</t>
  </si>
  <si>
    <t>3) Regenwasser- und Abwassersammelnetze</t>
  </si>
  <si>
    <t>2) Trinkwasserversorgung</t>
  </si>
  <si>
    <t>1) Telekommunikationsdienste </t>
  </si>
  <si>
    <t>Projektkategorie</t>
  </si>
  <si>
    <t xml:space="preserve">Zuordnung des Infrastrukturinvestitionsprojektes zu den Kategorien A und B. </t>
  </si>
  <si>
    <t>Es erfolgt keine Neuversiegelung.</t>
  </si>
  <si>
    <t>Flächenverbrauch</t>
  </si>
  <si>
    <t>Die Nutzung von Solarthermie, Geothermie und/oder Umgebungswärme für die Beheizung wird  berücksichtigt.</t>
  </si>
  <si>
    <t>Die Infrastruktur ist für E-Mobilität (z.B: Ladestationen, Leerverrohrung) konzipiert.</t>
  </si>
  <si>
    <t xml:space="preserve">Es werden auf  Frei- und Grünflächen Bepflanzungsmaßnahmen zur Verbesserung des Mikroklimas in der Umgebung verwirklicht </t>
  </si>
  <si>
    <t>Maßnahmen gegen die sommerliche Überwärmung von Gebäuden werden forciert 
(z.B. durch Ausrichtung, Sonnenschutz, Dach- und Fassadenbegrünung).</t>
  </si>
  <si>
    <t>In der Nutzungsphase werden keine fossilen Energieträger eingesetzt.</t>
  </si>
  <si>
    <t>Der Energiebedarf liegt laut Energieausweis bei mindestens A.</t>
  </si>
  <si>
    <t xml:space="preserve">Das Gebäude erreicht ein Aktivhausniveau. </t>
  </si>
  <si>
    <t>Bei der Umsetzung wird das Thema Sektorkopplung, Nutzung von Abwärme oder erneuerbarer Energiequellen (Wasserkraft, Windkraft, Photovoltaik, Biomasse) berücksichtigt.</t>
  </si>
  <si>
    <t>Das Vorhaben setzt zur Raumkonditionierung keine Technologien mit direkter Verbrennung fossiler Energieträger ein.</t>
  </si>
  <si>
    <t xml:space="preserve">Der Energiebedarf des Gebäudes liegt laut Energieausweis mindestens bei A. </t>
  </si>
  <si>
    <t>Es werden vorwiegend energieeffiziente, langlebige Geräte (Haushaltsgeräte, It-Geräte, Beleuchtung, etc.) eingesetzt.</t>
  </si>
  <si>
    <t>Durch das Vorhaben wird der motorisierte Individualverkehr reduziert.</t>
  </si>
  <si>
    <t>für Güterverkehr (z. B. Lastenrad, Sammeltransporte, Erhöhung der Lagerkapazität vor Ort, etc.) bzw. für Personverkehr (z. B. Sammeltaxi, Jobrad, Gemeinschaftsfahrten, etc. )</t>
  </si>
  <si>
    <t xml:space="preserve">Der Einsatz von alternativen Verkehrskonzepten erfolgt: </t>
  </si>
  <si>
    <t>Es wird hauptsächlich Mobilität aus erneuerbaren Energiequellen eingesetzt</t>
  </si>
  <si>
    <t xml:space="preserve">Maßnahmen, die in der Nutzungsphase der Infrastruktur gesetzt werden, einen eindeutigen Bezug zum Klimaschutz darstellen und einen Beitrag liefern, warum das Projekt mit den Klimazielen übereinstimmt. </t>
  </si>
  <si>
    <t xml:space="preserve">B) Nutzungsphase/Betriebsphase </t>
  </si>
  <si>
    <t xml:space="preserve">Es kommt für anfallende Bau- und Abbruchabfälle ein Materialkonzept zur Umsetzung, welches eine sortenreine Trennung des Baustellenabfalls ermöglicht. </t>
  </si>
  <si>
    <t>Es kommen vorwiegend strombetriebene Baustellengeräte zum Einsatz.</t>
  </si>
  <si>
    <t>Das Konzept der Baustelle der kurzen Wege wird umgesetzt (z.B. durch eine Begrenzung der Transportkilometer).</t>
  </si>
  <si>
    <t xml:space="preserve">Der Einsatz von an die funktionellen Anforderungen des Projektes angepassten und THG-armen Materialien wird deutlich forciert. </t>
  </si>
  <si>
    <t xml:space="preserve">Maßnahmen, die in der Plan-und Bauphase des Projektes gesetzt werden, einen eindeutigen Bezug zum Klimaschutz darstellen und einen Beitrag liefern, warum das Projekt mit den Klimazielen übereinstimmt. </t>
  </si>
  <si>
    <t>A) Plan- und Bauphase</t>
  </si>
  <si>
    <t>Berechnungsgrundlagen zum CO2-Fußabdruck sind in den "Technical Guidance for Calculating Scope 3 Emissions" des Greenhouse Gas Protocol (https://ghgprotocol.org/sites/default/files/standards/Scope3_Calculation_Guidance_0.pdf) zu finden.</t>
  </si>
  <si>
    <t xml:space="preserve">In der Nutzungsphase ist davon auszugehen, dass die Scope 1 bzw. Scope 2 THG Emissionen über 4000 Tonnen CO2-Äquivalenten liegen. </t>
  </si>
  <si>
    <r>
      <rPr>
        <b/>
        <sz val="10"/>
        <color theme="1"/>
        <rFont val="Open Sans"/>
        <family val="2"/>
      </rPr>
      <t>Scope 3</t>
    </r>
    <r>
      <rPr>
        <sz val="10"/>
        <color theme="1"/>
        <rFont val="Open Sans"/>
        <family val="2"/>
      </rPr>
      <t>: Sonstige indirekte Treibhausgasemissionen, die als Folge der Projektaktivität betrachtet werden können (z. B. Emissionen aus der Produktion oder Gewinnung von Rohstoffen oder Ausgangsstoffen und Fahrzeugemissionen aus der Nutzung der Straßeninfrastruktur, einschließlich Emissionen aus dem Stromverbrauch von Zügen und Elektrofahrzeugen).</t>
    </r>
  </si>
  <si>
    <r>
      <rPr>
        <b/>
        <sz val="10"/>
        <color theme="1"/>
        <rFont val="Open Sans"/>
        <family val="2"/>
      </rPr>
      <t>Scope 2</t>
    </r>
    <r>
      <rPr>
        <sz val="10"/>
        <color theme="1"/>
        <rFont val="Open Sans"/>
        <family val="2"/>
      </rPr>
      <t xml:space="preserve">: Indirekte Treibhausgasemissionen im Zusammenhang mit Energie (Strom, Heizung, Kühlung und Dampf), die von dem Projekt bezogen aber nicht erzeugt wird. Diese werden einbezogen, weil das Projekt den Energieverbrauch etwa durch Verbesserung seiner Energieeffizienzmaßnahmen oder durch Umstellung auf Strom aus erneuerbaren Quellen direkt kontrollieren kann. </t>
    </r>
  </si>
  <si>
    <r>
      <rPr>
        <b/>
        <sz val="10"/>
        <color theme="1"/>
        <rFont val="Open Sans"/>
        <family val="2"/>
      </rPr>
      <t>Scope 1</t>
    </r>
    <r>
      <rPr>
        <sz val="10"/>
        <color theme="1"/>
        <rFont val="Open Sans"/>
        <family val="2"/>
      </rPr>
      <t xml:space="preserve">: Direkte Treibhausgasemissionen entstehen physisch aus Quellen, die von dem Projekt betrieben werden. Darunter fallen zum Beispiel Emissionen, die aus der Verbrennung fossiler Brennstoffe, durch industrielle Prozesse und diffuse Emissionen wie Kältemittel- oder Methanaustritt entstehen. </t>
    </r>
  </si>
  <si>
    <t>Die absoluten Emissionen beruhen auf einer Projektgrenze, die alle signifikanten Scope 1-, Scope 2- und Scope 3-Emissionen (siehe unten) einschließen, die innerhalb eines Projekts auftreten. Die relativen Emissionen werden anhand einer Projektgrenze berechnet, die die Szenarien „mit Projekt“ und „ohne Projekt“ angemessen widerspiegelt.
Die Emissionsdifferenz wird anhand einer Projektgrenze berechnet, die die Szenarien „mit Projekt“ und „ohne Projekt“ angemessen widerspiegelt. Sie schließt alle signifikanten Scope 1-, Scope 2- und Scope 3-Emissionen (falls zutreffend) ein, können aber auch eine Grenze außerhalb der physischen Grenze des Projekts erfordern, um den Referenzfall darzustellen.
Als absolute (Ab) Treibhausgasemissionen werden die geschätzten jährlichen Emissionen für ein durchschnittliches Betriebsjahr des Projekts veranschlagt. 
Die Referenz-Treibhausgasemissionen (Be) sind die Emissionen nach dem angenommenen alternativen Szenario, das die bei Nichtdurchführung des Projekts entstehenden Emissionen angemessen darstellt. Die Emissionsdifferenz (Re) stellt die Differenz zwischen den absoluten Emissionen und den Referenz- Emissionen dar.</t>
  </si>
  <si>
    <t>(1) Bestimmung der Projektgrenze 
(2) Festlegung des Bewertungszeitraums 
(3) Bestimmung der zu berücksichtigenden Emissionen-Scopes 
(4) Quantifizierung der absoluten Emissionen des Projekts (Ab) 
(5) Bestimmung und Quantifizierung der Referenz-Emissionen (Be) 
(6) Berechnung der Emissionsdifferenz (Re = Ab - Be)</t>
  </si>
  <si>
    <t xml:space="preserve">Die Methode zur Ermittlung des CO2-Fußabdrucks umfasst die folgenden Hauptschritte: </t>
  </si>
  <si>
    <t>ERGEBNIS</t>
  </si>
  <si>
    <t>Exemplarische Maßnahmen zur Eigenvorsorge am eigenen Grundstück finden Sie im Arbeitsplatt 5.4 Glossar.</t>
  </si>
  <si>
    <r>
      <t xml:space="preserve">Um eine erste Einschätzung der Gefährdung am Projektstandort zu erhalten, soll </t>
    </r>
    <r>
      <rPr>
        <b/>
        <sz val="9"/>
        <color theme="1"/>
        <rFont val="Open Sans"/>
        <family val="2"/>
      </rPr>
      <t xml:space="preserve">zu Beginn der sogenannte </t>
    </r>
    <r>
      <rPr>
        <b/>
        <i/>
        <sz val="9"/>
        <color theme="1"/>
        <rFont val="Open Sans"/>
        <family val="2"/>
      </rPr>
      <t>Natural Hazard Overview &amp; Risk Assessment Austria</t>
    </r>
    <r>
      <rPr>
        <b/>
        <sz val="9"/>
        <color theme="1"/>
        <rFont val="Open Sans"/>
        <family val="2"/>
      </rPr>
      <t xml:space="preserve"> (HORA)-Pass für den Projektstandort exportiert werden</t>
    </r>
    <r>
      <rPr>
        <sz val="9"/>
        <color theme="1"/>
        <rFont val="Open Sans"/>
        <family val="2"/>
      </rPr>
      <t xml:space="preserve">. Der Pass gibt einen ersten Einblick in die aktuelle Gefahrenlage für 8 Naturgefahren und soll am Ende der Überprüfung gemeinsam mit den Ergebnissen aus dem Arbeitsblatt „6 Ergebnis“ an die Förderstelle übermittelt werden. Um den HORA-Pass zu erhalten, öffnet man die Website </t>
    </r>
    <r>
      <rPr>
        <b/>
        <sz val="9"/>
        <color theme="1"/>
        <rFont val="Open Sans"/>
        <family val="2"/>
      </rPr>
      <t>www.hora.gv.at</t>
    </r>
    <r>
      <rPr>
        <sz val="9"/>
        <color theme="1"/>
        <rFont val="Open Sans"/>
        <family val="2"/>
      </rPr>
      <t xml:space="preserve">, gibt oben im Adressfeld die Adresse des Projektstandorts ein, wählt einen </t>
    </r>
    <r>
      <rPr>
        <b/>
        <sz val="9"/>
        <color theme="1"/>
        <rFont val="Open Sans"/>
        <family val="2"/>
      </rPr>
      <t>Auswerteradius von 500 m</t>
    </r>
    <r>
      <rPr>
        <sz val="9"/>
        <color theme="1"/>
        <rFont val="Open Sans"/>
        <family val="2"/>
      </rPr>
      <t>, und klickt auf „HORA-Pass“. Dadurch sollte automatisch ein Dokument heruntergeladen werden und im lokalen „Download“-Ordner gespeichert werden. Da einige der folgenden Analysen auf diesem HORA-Pass basieren, wird empfohlen, diesen während dem Prozess des Ausfüllens griffbereit zu haben.</t>
    </r>
  </si>
  <si>
    <r>
      <t xml:space="preserve">Check 3: Zuordnung des Infrastrukturinvestitionsprojektes zu den Kategorien A und B. </t>
    </r>
    <r>
      <rPr>
        <sz val="9"/>
        <color theme="1"/>
        <rFont val="Open Sans"/>
        <family val="2"/>
      </rPr>
      <t>(weitere Informationen im Reiter Kategorie A &amp; B)</t>
    </r>
  </si>
  <si>
    <t>Schritt 1: Infrastrukturprojekt fällt unter Kategorie B</t>
  </si>
  <si>
    <r>
      <t xml:space="preserve">Die berechneten absoluten bzw. relativen Treibhausgasemissionen des Projektes fallen über 20.000 Tonnen CO2 Äquivalent/Jahr  ODER die Scope 1 &amp; 2 Emissionen sind gemeinsam über 4000 Tonnen CO2 Äquivalent/Jahr ODER es liegt keine eine von unabhängigen Dritten geprüfte (zumindest critical review statement vorhanden) THG-Bilanz vor. 
</t>
    </r>
    <r>
      <rPr>
        <sz val="9"/>
        <color rgb="FFC00000"/>
        <rFont val="Open Sans"/>
        <family val="2"/>
      </rPr>
      <t>Weitere Analyse erforderlich, Schritt 2</t>
    </r>
  </si>
  <si>
    <t>Schritt 2: Detailanalyse zur Darstellung der Übereinstimmung des Projektes mit den Klimazielen</t>
  </si>
  <si>
    <t>Schritt 3: Begründung, warum das Projekt mit den Klimaschutzzielen übereinstimmt.</t>
  </si>
  <si>
    <t>Schritt 4: Plausibilisierung der Begründung durch die Förderstelle</t>
  </si>
  <si>
    <t>Schritt 5: Reflexion zwischen Föderstelle und Förderwerber</t>
  </si>
  <si>
    <r>
      <t xml:space="preserve">Die Plausibilisierung von zusätzlich gesetzten/geplanten Maßnahmen obliegt der Förderstelle (ggf. unterstützt durch einen externen Experten). 
</t>
    </r>
    <r>
      <rPr>
        <sz val="9"/>
        <color theme="9"/>
        <rFont val="Open Sans"/>
        <family val="2"/>
      </rPr>
      <t xml:space="preserve">
Sind die nun zusätzlich gesetzten/geplanten Maßnahmen klar mit den Klimazielen im Einklag -&gt; keine weitere Analyse erforderlich.
</t>
    </r>
    <r>
      <rPr>
        <sz val="9"/>
        <color rgb="FFC00000"/>
        <rFont val="Open Sans"/>
        <family val="2"/>
      </rPr>
      <t>Ist die Begündung des Förderwerbers unplausibel oder unzureichend -&gt; Reflexion zwischen Föderstelle und Förderwerber, welche Maßnahmen zusätzlich im Projekt umgesetzt werden können, Schritt 5</t>
    </r>
  </si>
  <si>
    <t>Schritt 6: Neuerliche Plausibilisierung der in der Reflexion zusätzlichen Maßnahmen durch die Förderstelle</t>
  </si>
  <si>
    <t>Schritt 7: Eine von unabhängigen Dritten geprüfte Treibhausgasbilanz für das Projekt ist erforderlich.</t>
  </si>
  <si>
    <t>Zordnung zu Infrastruktur -&gt;  weitere Analyse erforderlich, Check 2</t>
  </si>
  <si>
    <t>Check 2: Schwellenwert der Projektkosten</t>
  </si>
  <si>
    <t>ANLEITUNG für den PRÜFCHECK</t>
  </si>
  <si>
    <r>
      <t xml:space="preserve">Vor der Überprüfung zur Eindämmung des Klimawandels ist ein </t>
    </r>
    <r>
      <rPr>
        <b/>
        <sz val="9"/>
        <rFont val="Open Sans"/>
        <family val="2"/>
      </rPr>
      <t>allgemeiner Prüfcheck</t>
    </r>
    <r>
      <rPr>
        <sz val="9"/>
        <rFont val="Open Sans"/>
        <family val="2"/>
      </rPr>
      <t xml:space="preserve"> im Reiter </t>
    </r>
    <r>
      <rPr>
        <b/>
        <i/>
        <sz val="9"/>
        <rFont val="Open Sans"/>
        <family val="2"/>
      </rPr>
      <t>2 Prüfcheck</t>
    </r>
    <r>
      <rPr>
        <sz val="9"/>
        <rFont val="Open Sans"/>
        <family val="2"/>
      </rPr>
      <t xml:space="preserve"> auszuführen (Check 1-3, siehe Anleitung für den Prüfcheck).
Im ersten Teil</t>
    </r>
    <r>
      <rPr>
        <b/>
        <sz val="9"/>
        <rFont val="Open Sans"/>
        <family val="2"/>
      </rPr>
      <t xml:space="preserve"> zur Klimaneutralität </t>
    </r>
    <r>
      <rPr>
        <sz val="9"/>
        <rFont val="Open Sans"/>
        <family val="2"/>
      </rPr>
      <t xml:space="preserve">im Reiter </t>
    </r>
    <r>
      <rPr>
        <b/>
        <i/>
        <sz val="9"/>
        <rFont val="Open Sans"/>
        <family val="2"/>
      </rPr>
      <t>4.1 Klimaneutralität Teil 1</t>
    </r>
    <r>
      <rPr>
        <sz val="9"/>
        <rFont val="Open Sans"/>
        <family val="2"/>
      </rPr>
      <t>(Schritt 1 bis Schritt 7) der vorliegenden Klimaverträglichkeits-Überprüfung soll dargelegt werden, warum das Projekt im Einklang mit dem Übereinkommen von Paris und den Klimazielen der Union, d. h. mit einem glaubwürdigen Reduktionspfad für Treibhausgasemissionen gemäß den neuen Klimazielen der EU bis 2030 und dem Ziel der Klimaneutralität bis 2050 übereinstimmt und damit förderfähig ist. Bei Infrastrukturen mit einer Lebensdauer über das Jahr 2050 hinaus sind auch der Betrieb, die Instandhaltung und die endgültige Stilllegung unter den Bedingungen der Klimaneutralität zu berücksichtigen, was auch Aspekte der Kreislaufwirtschaft umfassen kann. 
Dazu sind die in den Arbeitsblättern folgenden Fragen nach bestem Wissen und Gewissen zu beantworten. Falls keine konkreten Aussagen möglich sind, werden auch Abschätzungen (bspw- bei der THG-Bilanz) toleriert, welche durch einen Vermerk bzw. eine kurze Erklärung gekennzeichnet werden sollen. 
Diese Analyse dient der Abschätzung der aktuellen Situation sowie möglicher Zukunftsszenarien, hat keinen Anspruch auf Vollständigkeit und unterliegt nicht den Kriterien einer wissenschaftlichen Arbeit.</t>
    </r>
  </si>
  <si>
    <t>Anleitung für den Prüfcheck und Prüfung Teil 1 - Eindämmung des Klimawandels (Klimaneutralität)</t>
  </si>
  <si>
    <r>
      <t xml:space="preserve">Kategorie A: Grundsätzlich ist keine weitere Prüfung der Klimaverträglichkeit erforderlich. 
Kategorie B: Detailanalyse erforderlich
</t>
    </r>
    <r>
      <rPr>
        <sz val="9"/>
        <color theme="9"/>
        <rFont val="Open Sans"/>
        <family val="2"/>
      </rPr>
      <t xml:space="preserve">Wenn Kategorie A -&gt; keine weitere Analyse erforderlich
</t>
    </r>
    <r>
      <rPr>
        <sz val="9"/>
        <color rgb="FFC00000"/>
        <rFont val="Open Sans"/>
        <family val="2"/>
      </rPr>
      <t>Kategorie B: Weitere Informationen bzw. Detailanalyse erforderlich: weiter im Reiter 4.1 Klimaneutralität Teil 1</t>
    </r>
  </si>
  <si>
    <t>Klimaneutralität</t>
  </si>
  <si>
    <t xml:space="preserve">In diesem Prüfcheck wird wird vorab geklärt, ob die Durchführung des Climate Proofing Tools für den  Bereich Klimaneutralität und/oder Klimawandelanpassung erforderlich ist.
</t>
  </si>
  <si>
    <t>Ergebnis Teilgebiet Klimaneutralität:</t>
  </si>
  <si>
    <t>Einstufung Klimaneutralität</t>
  </si>
  <si>
    <r>
      <t xml:space="preserve">- </t>
    </r>
    <r>
      <rPr>
        <b/>
        <sz val="9"/>
        <color theme="1"/>
        <rFont val="Open Sans"/>
        <family val="2"/>
      </rPr>
      <t>Anlagen zur Bewirtschaftung</t>
    </r>
    <r>
      <rPr>
        <sz val="9"/>
        <color theme="1"/>
        <rFont val="Open Sans"/>
        <family val="2"/>
      </rPr>
      <t xml:space="preserve"> der von Unternehmen und Haushalten erzeugten </t>
    </r>
    <r>
      <rPr>
        <b/>
        <sz val="9"/>
        <color theme="1"/>
        <rFont val="Open Sans"/>
        <family val="2"/>
      </rPr>
      <t>Abfälle</t>
    </r>
    <r>
      <rPr>
        <sz val="9"/>
        <color theme="1"/>
        <rFont val="Open Sans"/>
        <family val="2"/>
      </rPr>
      <t xml:space="preserve"> (Sammelstellen, Sortier- und Recyclinganlagen, Verbrennungsanlagen und Deponien);</t>
    </r>
  </si>
  <si>
    <t>Definition: Infrastruktur</t>
  </si>
  <si>
    <r>
      <t xml:space="preserve">Es wird begründet davon ausgegangen, dass das Investitionsvolumen der Vorhaben grundsätzlich mit dem Schadenspotenzial in Bezug auf die Klimaziele korreliert. Zum anderen stellt die Festlegung eines monetären Schwellenwertes sicher, dass der Aufwand zur Durchführung des Prüfverfahrens und zur Umsetzung von Vermeidungs- und Minderungsmaßnahmen im Verhältnis zur Höhe der geförderten Gesamtausgaben angemessen bleibt. Für die Prüfung der Klimaverträglichkeit der betroffenen Infrastrukturen wird je nach Projektgesamtkosten eine unterschiedliche Vorgangsweise gewählt:
</t>
    </r>
    <r>
      <rPr>
        <sz val="9"/>
        <color theme="9"/>
        <rFont val="Open Sans"/>
        <family val="2"/>
      </rPr>
      <t xml:space="preserve">Wenn Projektgesamtkosten unter 1 Mio. Euro -&gt; Climate Proofing ist nicht weiter erforderlich, freiwillige Anwendung möglich
</t>
    </r>
    <r>
      <rPr>
        <sz val="9"/>
        <color rgb="FFC00000"/>
        <rFont val="Open Sans"/>
        <family val="2"/>
      </rPr>
      <t>Wenn Projektgesamtkosten über 1 Mio Euro -&gt; weitere Analyse erforderlich, Check 3</t>
    </r>
  </si>
  <si>
    <t>ANLEITUNG für die KLIMANEUTRALITÄT (TEIL 1)</t>
  </si>
  <si>
    <r>
      <t xml:space="preserve">In Teil 2 der vorliegenden Klimaverträglichkeits-Überprüfung soll eine Klimawandelanpassungs-Analyse der Sensitivität, Exposition und Anfälligkeit von verschiedenen Naturgefahren am Projektstandort durchgeführt werden. Dazu sind die in den Arbeitsblättern folgenden Fragen nach bestem Wissen und Gewissen zu beantworten. Falls keine konkreten Aussagen möglich sind, werden auch Abschätzungen toleriert, welche durch einen Vermerk bzw. eine kurze Erklärung gekennzeichnet werden sollen. Diese Analyse dient der Abschätzung der aktuellen Situation sowie möglicher Zukunftsszenarien und hat keinen Anspruch auf Vollständigkeit und unterliegt nicht den Kriterien einer wissenschaftlichen Arbeit. Die einzelnen Schritte sowie die Auswertungen werden im Folgenden erläutert und basieren auf der Guideline der Europäischen Kommision: </t>
    </r>
    <r>
      <rPr>
        <i/>
        <sz val="9"/>
        <color theme="1"/>
        <rFont val="Open Sans SemiBold"/>
        <family val="2"/>
      </rPr>
      <t>Technical guidance on the climate proofing of infrastructure in the period 2021-2027</t>
    </r>
    <r>
      <rPr>
        <sz val="9"/>
        <color theme="1"/>
        <rFont val="Open Sans SemiBold"/>
        <family val="2"/>
      </rPr>
      <t>.</t>
    </r>
  </si>
  <si>
    <t>Im Bereich b erfolgt eine Abschätzung der Veränderung in der Zukunft bzw. eine Expositionsanalyse des zukünftigen Klimas. Unglücklicherweise ist die Datenlage zwischen den Naturgefahren für diesen Bereich sehr unterschiedlich. Beispielsweise gibt es keine sogenannten Klimaszenarien für gravitative Naturgefahren, weswegen es in solch einem Fall die Möglichkeit gibt, eine Abschätzung darüber zu treffen, wie sich die Relevanz der Naturgefahr in Zukunft ändern wird. Diese Abschätzung der Zukunft geht nicht in die Bewertung ein. Bei den Naturgefahren, bei denen es Daten bzw. Klimaszenarien gibt, werden die Daten mittels Drop-Down Menü abgefragt. Dabei wird auf die CLIMA MAPs verwiesen, welche für das jeweilige Bundesland heruntergeladen werden muss. Die Klimaszenarien gibt es für verschiedene Zeiträume, je nach angegebenem geplanten Baubeginn und Lebensdauer (aus Schritt 1) müssen die jeweiligen Zeiträume ausgefüllt werden.</t>
  </si>
  <si>
    <t>d. Einschätzung der zukünftigen Gefährdungslage (Anfälligkeitsanalyse): ERGEBNIS</t>
  </si>
  <si>
    <r>
      <rPr>
        <sz val="9"/>
        <rFont val="Open Sans"/>
        <family val="2"/>
      </rPr>
      <t>Der Förderwerber stellt nachvollziehbar dar, dass für das Infrastrkturprojekt keine der vorliegenen Negativkriterien zutreffen.</t>
    </r>
    <r>
      <rPr>
        <sz val="9"/>
        <color theme="1"/>
        <rFont val="Open Sans"/>
        <family val="2"/>
      </rPr>
      <t xml:space="preserve">
</t>
    </r>
    <r>
      <rPr>
        <sz val="9"/>
        <color theme="9"/>
        <rFont val="Open Sans"/>
        <family val="2"/>
      </rPr>
      <t xml:space="preserve">Wenn keine Negativkriterien vorliegen -&gt; keine weitere Analyse erforderlich
</t>
    </r>
    <r>
      <rPr>
        <sz val="9"/>
        <color rgb="FFC00000"/>
        <rFont val="Open Sans"/>
        <family val="2"/>
      </rPr>
      <t>Wenn mindestens ein Negativkriterium vorliegt: weitere Analyse erforderlich, Schritt 3</t>
    </r>
  </si>
  <si>
    <r>
      <t xml:space="preserve">Trifft mindestens ein Negativkriterium für das Projekt zu, dann ist zu begründen, warum das Projekt trotzdem im Einklang mit dem Übereinkommen von Paris und den Klimazielen der Union, d. h. mit einem glaubwürdigen Reduktionspfad für Treibhausgasemissionen gemäß den neuen Klimazielen der EU bis 2030 und dem Ziel der Klimaneutralität bis 2050 sowie mit einer klimaresilienten Entwicklung übereinstimmt und damit förderfähig ist. 
</t>
    </r>
    <r>
      <rPr>
        <sz val="9"/>
        <rFont val="Open Sans"/>
        <family val="2"/>
      </rPr>
      <t xml:space="preserve">Der Förderwerber ist aufgefordert im Textfeld die Förderfähigkeit zu begründen. Ansatzpunkte sind die </t>
    </r>
    <r>
      <rPr>
        <sz val="9"/>
        <color theme="1"/>
        <rFont val="Open Sans"/>
        <family val="2"/>
      </rPr>
      <t>erreichten Punkte in der Kategorie "Förderung ökologisch nachhaltiger Entwicklung" im Fragebogen zu horizontalen Prinzipien und  weitere Positivkriterien. (siehe Liste an Positivkriterien zur Begründung der Übereinstimmung mit den Klimazielen).</t>
    </r>
  </si>
  <si>
    <t>Die Plausibilisierung von zusätzlich gesetzten/geplanten Maßnahmen obliegt der Förderstelle (ggf. unterstützt durch einen externen Experten). 
Im Freifeld werden die bei der Reflexion ausgearbeiteten zusätzlichen Maßnahmen beschrieben. (siehe Liste an Positivkriterien zur Begründung der Übereinstimmung mit den Klimazielen).</t>
  </si>
  <si>
    <r>
      <t xml:space="preserve">Die neuerliche Plausibilisierung nun gesetzter/geplanter zusätzlicher Maßnahmen obliegt der Förderstelle (ggf. unterstützt durch einen externen Experten). 
</t>
    </r>
    <r>
      <rPr>
        <sz val="9"/>
        <color theme="9"/>
        <rFont val="Open Sans"/>
        <family val="2"/>
      </rPr>
      <t xml:space="preserve">
Sind die nun gesetzten/geplanten Maßnahmen klar mit den Klimazielen im Einklag -&gt; keine weitere Analyse erforderlich.
</t>
    </r>
    <r>
      <rPr>
        <sz val="9"/>
        <color rgb="FFC00000"/>
        <rFont val="Open Sans"/>
        <family val="2"/>
      </rPr>
      <t>Werden die in der Reflexion gesetzten/geplanten Maßnahmen nicht oder unzureichend umgesetzt -&gt; weitere Anaylse erforderlich, Schritt 7</t>
    </r>
  </si>
  <si>
    <t>Erläuterung zur Farbgebung der Felder:</t>
  </si>
  <si>
    <t xml:space="preserve">Bei der Umsetzung des Projektes werden die Themen Sektorkoppelung, Nutzung von Abwärme oder erneuerbarer Energiequellen (Wasserkraft, Windkraft, Photovoltaik, Biomasse) nicht berücksichtigt. </t>
  </si>
  <si>
    <t>Die Nachnutzung oder Second Life von Produkten/Gebäuden am Ende der Lebensdauer wird nicht berücksichtigt.</t>
  </si>
  <si>
    <t>Bitte begründen Sie in unten stehendem Feld, warum das Projekt trotz Zutreffens von zumindest einem Negativkriterium im Einklang mit dem Übereinkommen von Paris und den Klimazielen der Union steht.</t>
  </si>
  <si>
    <t>Sind die nun gesetzten Maßnahmen des Förderwerbers plausibel und klar mit den Klimazielen vereinbar?</t>
  </si>
  <si>
    <r>
      <rPr>
        <b/>
        <sz val="11"/>
        <color theme="1"/>
        <rFont val="Open Sans"/>
        <family val="2"/>
      </rPr>
      <t>Projektkategorie A</t>
    </r>
    <r>
      <rPr>
        <sz val="11"/>
        <color theme="1"/>
        <rFont val="Open Sans"/>
        <family val="2"/>
      </rPr>
      <t xml:space="preserve">: </t>
    </r>
  </si>
  <si>
    <t>Projektkategorie B</t>
  </si>
  <si>
    <t>Auf die Minimierung der Baustellenabfälle (z.B.: Zwischenlagermöglichkeiten, Recycling vor Ort, Verwertung durch Dritte) wird geachtet.</t>
  </si>
  <si>
    <t>Das Vorhaben liegt nah an öffentlichen Verkehrsknotenpunkten (Bus, Bahn, Straßenbahn, U-Bahn).</t>
  </si>
  <si>
    <t>Die Funktion des Gebäudes als Energielieferant (z.B. mittels PV-Anlagen) ist Teil der Umsetzung.</t>
  </si>
  <si>
    <t>Überdachte Fahrradabstellplätze sind Teil des Projektumfanges.</t>
  </si>
  <si>
    <t>Die Anwendung einer energiesparenden Kühlstrategie (passive Kühlung, Betonkernaktivierung) wird  berücksichtigt.</t>
  </si>
  <si>
    <t>Die Nachnutzung oder Second Life von Gebäuden am Ende der Lebensdauer ist Bestandteil des Projektes.</t>
  </si>
  <si>
    <r>
      <rPr>
        <b/>
        <sz val="11"/>
        <color theme="1"/>
        <rFont val="Open Sans"/>
        <family val="2"/>
      </rPr>
      <t xml:space="preserve">Wie wird der CO2-Fußabdruck für Infrastrukturprojekte ermittelt?
</t>
    </r>
    <r>
      <rPr>
        <sz val="11"/>
        <color theme="1"/>
        <rFont val="Open Sans"/>
        <family val="2"/>
      </rPr>
      <t xml:space="preserve">
</t>
    </r>
    <r>
      <rPr>
        <sz val="10"/>
        <color theme="1"/>
        <rFont val="Open Sans"/>
        <family val="2"/>
      </rPr>
      <t>Aus vielen Infrastrukturprojekten folgt eine Reduktion oder ein Anstieg der Emissionen verglichen mit dem Szenario, das die Situation beschreibt, die ohne das Projekt entstanden wäre. Diese werden als Referenz-Emissionen bezeichnet. Viele Projekte emittieren zudem Treibhausgase direkt in die Atmosphäre (z. B. Verbrennung von Brennstoffen oder Emissionen von Produktionsprozessen) oder indirekt durch bezogenen Strom und/oder bezogene Wärme. Bei der Methode zur Ermittlung des CO2-Fußabdrucks wird auf die Unterscheidung nach Bereichen, sogenannten „Scopes“ zurückgegriffen, die im Greenhouse Gas Protocol definiert wurden.</t>
    </r>
  </si>
  <si>
    <t>Dies liegt jedenfalls dann vor, wenn mehr als 2.000.000 Nm³ Erdgas, 1.500.000 Liter Diesel/Benzin/Heizöl, oder 20.000.000 kWh Strom oder Kombination dieser Energieträger in einem Jahr eingesetzt werden.</t>
  </si>
  <si>
    <t>In Arbeitsblatt „3 Vorhaben“ sollen Informationen zu dem geplanten Infrastrukturinvestitionsprojekt angegeben werden. Die geographischen Koordinaten sowie die Seehöhe des Projektstandorts können über die angegebenen Links ermittelt werden. Generell ist die Klimaverträglichkeits-Überprüfung laut Climate Proofing nur notwendig, sobald die Lebensdauer 5 Jahre oder länger ist. Neben den Informationen zum Projekt soll auch eine kurze Beschreibung des Projektstandorts erfolgen. Diese soll einen ersten Einblick in die am Standort herrschende Orographie geben (vorhandene Hangneigungen, Gewässer, etc.).</t>
  </si>
  <si>
    <t>Schritt 2: Erste Einschätzung der Gefährdung – Download der HORA-Pass-Analyse</t>
  </si>
  <si>
    <t>Die insgesamt 12 Naturgefahren unterteilen sich in gravitative, hydrologische und Wetter-/ Klimabezogene Naturgefahren. Für jede Kategorie gibt es ein eigenes Tabellenblatt, welches sorgsam ausgefüllt werden müssen. Für jede Naturgefahr muss eine separate Analyse durchgeführt werden, da diese auf unterschiedlichen Datensätzen basieren und unterschiedliche Quellen referenzieren. Die weiter unten angeführten Schritte (a-d), werden demnach pro Naturgefahr durchgeführt. Die auszufüllenden Zellen befinden sich in den Spalten E und F. Wobei in der Spalte E, Antworten von Drop-Down Menüs ausgewählt werden können und in Spalte F sich ein Freitext-Feld für Erläuterungen des Antragstellers befindet. Relevante Definitionen sowie Beispiele für Risiken und exemplarische Maßnahmen zur Eigenvorsorge am eigenen Grundstück befinden sich im Arbeitsblatt „Glossar“.</t>
  </si>
  <si>
    <t xml:space="preserve">Im ersten Schritt sollen eingetretene Ereignisse am Projektstandort angeführt werden, welche in den letzten 30 Jahren eingetreten sind. Falls es Unsicherheiten darüber gibt, ob ein solches Ereignis eingetreten ist, wird empfohlen, die lokalen Gemeinden/Expert:innen zu kontaktieren. Falls kein Ereignis aufgetreten ist, müssen keine weiteren Fragen im Bereich a ausgefüllt werden. Falls ein oder mehrere Ereignisse eingetreten sind, sollen in weiterer Folge der Grad der Gefährdung von Menschen, Umwelt, etc. abgeschätzt werden. Bei dieser Einschätzung kann zwischen Niedrig, Mittel und Hoch gewählt werden. Wobei ein niedriger Grad der Gefährdung von Energie-Infrastruktur beispielsweise das leichte Verbiegen von Strommasten (ohne Stromausfall) sein könnte und ein hoher Grad der Gefährdung von Energie-Infrastruktur ein naturgefahr-bedingter Stromausfall sein könnte. Diese Bewertung soll als erste Einschätzung dienen, eine Begründung für die Einschätzung bzw. eine Beschreibung des Ereignisses soll in der Spalte „Erläuterung des Antragstellers“ erfolgen. Zusätzlich kann angegeben werden, ob Maßnahmen getroffen wurden, durch welche das Risiko einer künftigen Gefährdung signifikant herabgesetzt wird. Falls solche Maßnahmen angegeben werden, wird die Einstufung der Sensitivitätsanalyse um einen Grad herabgesetzt. Beispielsweise von einer „Hohen Gefährdungslage“ zu einer „Mittleren Gefährdungslage“. </t>
  </si>
  <si>
    <t>Schritt 4: Abschluss der Analyse und Übermittlung der Ergebnisse</t>
  </si>
  <si>
    <t xml:space="preserve">Sobald die genannten Schritte für alle 12 Naturgefahren korrekt durchgeführt wurden, werden im Arbeitsblatt Ergebnis alle Ergebnisse zusammengefasst. Hier wird außerdem angeführt, ob eine weitere Detailanalyse durch Gutachter:innen bzw. Auditor:innen notwendig ist. Das Ergebnis-Arbeitsblatt kann als PDF exportiert werden und gemeinsam mit dem HORA-Pass an die Förderstelle übermittelt werden. </t>
  </si>
  <si>
    <t>Ratgeber für die Eigenvorsorge bei Hochwasser, Muren, Lawinen, Steinschlag und Rutschungen, BML (2015)</t>
  </si>
  <si>
    <r>
      <t xml:space="preserve">In diesem Arbeitsblatt soll eine Analyse der Sensitivität, Exposition und Anfälligkeit von verschiedenen gravitativen Naturgefahren durchgeführt werden. Dazu sind die folgenden Fragen nach bestem Wissen und Gewissen </t>
    </r>
    <r>
      <rPr>
        <b/>
        <sz val="11"/>
        <color theme="1"/>
        <rFont val="Open Sans"/>
        <family val="2"/>
      </rPr>
      <t>für den Projektstandort</t>
    </r>
    <r>
      <rPr>
        <sz val="11"/>
        <color theme="1"/>
        <rFont val="Open Sans"/>
        <family val="2"/>
      </rPr>
      <t xml:space="preserve"> zu beantworten. Falls keine konkreten Aussagen möglich sind, werden auch Abschätzungen toleriert, welche durch einen Vermerk und eine kurze Erklärung gekennzeichnet werden sollen. Diese Analyse dient der Abschätzung der aktuellen Situation sowie möglicher Zukunftsszenarien und hat keinen Anspruch auf Vollständigkeit und unterliegt nicht den Kriterien einer wissenschaftlichen Arbeit.</t>
    </r>
  </si>
  <si>
    <r>
      <t>In diesem Arbeitsblatt soll eine Analyse der Sensitivität, Exposition und Anfälligkeit von verschiedenen hydrologischen Naturgefahren durchgeführt werden. Dazu sind die folgenden Fragen nach bestem Wissen und Gewissen</t>
    </r>
    <r>
      <rPr>
        <b/>
        <sz val="11"/>
        <color theme="1"/>
        <rFont val="Open Sans"/>
        <family val="2"/>
      </rPr>
      <t xml:space="preserve"> für den Projektstandort </t>
    </r>
    <r>
      <rPr>
        <sz val="11"/>
        <color theme="1"/>
        <rFont val="Open Sans"/>
        <family val="2"/>
      </rPr>
      <t>zu beantworten. Falls keine konkreten Aussagen möglich sind, werden auch Abschätzungen toleriert, welche durch einen Vermerk und eine kurze Erklärung gekennzeichnet werden sollen. Diese Analyse dient der Abschätzung der aktuellen Situation sowie möglicher Zukunftsszenarien und hat keinen Anspruch auf Vollständigkeit und unterliegt nicht den Kriterien einer wissenschaftlichen Arbeit.</t>
    </r>
  </si>
  <si>
    <r>
      <t xml:space="preserve">In diesem Arbeitsblatt soll eine Analyse der Sensitivität, Exposition und Anfälligkeit von verschiedenen wetter-/klimabezogenen Naturgefahren durchgeführt werden. Dazu sind die folgenden Fragen nach bestem Wissen und Gewissen </t>
    </r>
    <r>
      <rPr>
        <b/>
        <sz val="11"/>
        <color theme="1"/>
        <rFont val="Open Sans"/>
        <family val="2"/>
      </rPr>
      <t>für den Projektstandort</t>
    </r>
    <r>
      <rPr>
        <sz val="11"/>
        <color theme="1"/>
        <rFont val="Open Sans"/>
        <family val="2"/>
      </rPr>
      <t xml:space="preserve"> zu beantworten. Falls keine konkreten Aussagen möglich sind, werden auch Abschätzungen toleriert, welche durch einen Vermerk und eine kurze Erklärung gekennzeichnet werden sollen. Diese Analyse dient der Abschätzung der aktuellen Situation sowie möglicher Zukunftsszenarien und hat keinen Anspruch auf Vollständigkeit und unterliegt nicht den Kriterien einer wissenschaftlichen Arbeit.</t>
    </r>
  </si>
  <si>
    <t>Die Ergebnisse dienen zur Abschätzung der standortbezogenen Naturgefahren und sollen einen Überblick über potenziell relevante Naturgefahren bieten bzw. deren Entwicklung unter verschiedenen Zukunftsszenarien. Für konkrete Aussagen wird auf die jeweiligen Expert:innen und Gutachter:innen verwiesen.</t>
  </si>
  <si>
    <t>Das Vorhaben liegt nicht in der Nähe (fußläufig, 200 m gemäß RVS 02.03.11 ) von öffentlichen Haltestellen (Bus, Bahn, Straßenbahn, U-Bahn).</t>
  </si>
  <si>
    <t>Das Gebäude dient nicht als Energielieferant (z.B. mittels PV-Anlagen für den Eigenverbrauch)</t>
  </si>
  <si>
    <t>Hochwasser ist die zeitlich beschränkte Überflutung von Land, das normalerweise nicht von Wasser bedeckt ist. Es entsteht, wenn ein Niederschlagsereignis in Dauer und/oder Intensität deutlich über einem normalen Ereignis liegt oder intensive Schneeschmelze eintritt. Beide Vorgänge können einander auch überlagern (Europäische Hochwasserrichtlinie). Hochwasser führen zu Schäden an Gebäude(hülle), in Kellern und Tiefgaragen können aber auch Kraftfahrzeuge und Personen direkt betreffen. Auch im Hochwasser transportierte Objekte (wie Bäume) können zu Schäden führen.
HQ100: =100-jährliches Hochwasser: Der Begriff "Jährlichkeit" beschreibt die Wahrscheinlichkeit für das Eintreten eines Hochwasserereignisses mit der dazugehörigen Abflussmenge. Er dient als Richtwert zur Einschätzung der Häufigkeit eines Hochwassers bestimmten Ausmaßes. "Geht man von einem HQ100 aus, so tritt dieses rein theoretisch einmal in 100 Jahren auf. In der Realität zeigt sich jedoch, dass Extremereignisse auch in kurzen Zeitabschnitten auftreten können, z.B. an der Donau in den Jahren 2002 und 2013. Vorhersagen, wann das nächste Hochwasser auftritt, sind somit nicht möglich" (BML, 2020: Bin ich hochwassergefährdet? - Die Hochwassergefahren- und -risikokarten geben dazu Auskunft!)</t>
  </si>
  <si>
    <t>Aktivität Projektwerber</t>
  </si>
  <si>
    <t>Datum</t>
  </si>
  <si>
    <t>Maßnahmen erforderlich?</t>
  </si>
  <si>
    <t>Umsetzung erfolgt?</t>
  </si>
  <si>
    <t>Stattgefundenes Gespräch</t>
  </si>
  <si>
    <t>Ergebnis Prüfcheck</t>
  </si>
  <si>
    <t>Ergebnis Prüfcheck Teilgebiet Klimaschutz:</t>
  </si>
  <si>
    <t>Ergebnis Prüfcheck Teilgebiet Klimawandelanpassung:</t>
  </si>
  <si>
    <t>Der Prüfcheck in Tabellenblatt 2 gibt Aufschluss, ob die Prüfung des eingereichten Projektes für den Teilbereich Klimaschutz und/oder Klimawandelanpassung erfordlich ist:</t>
  </si>
  <si>
    <t>Ergebnis Schritt 1</t>
  </si>
  <si>
    <t>Ergebnis Schritt 2</t>
  </si>
  <si>
    <t>Ergebnis Schritt 3</t>
  </si>
  <si>
    <t>Ergebnis Schritt 4</t>
  </si>
  <si>
    <t>Ergebnis Schritt 5</t>
  </si>
  <si>
    <t>Ergebnis Schritt 6</t>
  </si>
  <si>
    <t>Ergebnis Schritt 7</t>
  </si>
  <si>
    <t>Maximum:</t>
  </si>
  <si>
    <t>Finales Ergebnis</t>
  </si>
  <si>
    <t>trifft zu</t>
  </si>
  <si>
    <t>trifft nicht zu</t>
  </si>
  <si>
    <t>Teilgebiet Klimaschutz</t>
  </si>
  <si>
    <t>Teilgebiet Klimawandelanpassung</t>
  </si>
  <si>
    <t>Bewertung derzeit nicht möglich - keine oder noch unvollständige Angaben!</t>
  </si>
  <si>
    <t>Finale Einstufung der Förderstelle</t>
  </si>
  <si>
    <r>
      <t xml:space="preserve">Für weitere Informationen zur Detailanalyse wenden Sie sich bitte an die im </t>
    </r>
    <r>
      <rPr>
        <sz val="11"/>
        <rFont val="Open Sans"/>
        <family val="2"/>
      </rPr>
      <t>Titelblatt 1</t>
    </r>
    <r>
      <rPr>
        <sz val="11"/>
        <color theme="1"/>
        <rFont val="Open Sans"/>
        <family val="2"/>
      </rPr>
      <t xml:space="preserve"> angegebene Kontaktstelle, welche Sie an die passenden Expert:innen verweist.</t>
    </r>
  </si>
  <si>
    <t>Dokumentation Detailprüfung Klimawandelanpassung (falls erforderlich)</t>
  </si>
  <si>
    <t>Ersteinschätzung Anfälligkeitsanalyse pro Naturgefahr</t>
  </si>
  <si>
    <t>Einschätzung der Förderfähigkeit des eingereichten Projektes gemäß den Angaben in Tabellanblatt 4.1:</t>
  </si>
  <si>
    <t>Ergebnis Check 1</t>
  </si>
  <si>
    <t>Ergebnis Check 2</t>
  </si>
  <si>
    <t>Ergebnis Check 3</t>
  </si>
  <si>
    <t>Maximum</t>
  </si>
  <si>
    <t>KS</t>
  </si>
  <si>
    <t>Prüfcheck noch nicht ausgefüllt</t>
  </si>
  <si>
    <t>Check, welche Eingabe gemacht wurde</t>
  </si>
  <si>
    <t>Ergebnis KS:</t>
  </si>
  <si>
    <t>Ergebnis KWA:</t>
  </si>
  <si>
    <t>Detailanalysen sind notwendig bis:</t>
  </si>
  <si>
    <t>Schritt 5: Dokumentation Detailergebnisse (falls erforderlich)</t>
  </si>
  <si>
    <t xml:space="preserve">Für Projekte die in die Kategorie A zählen, ist grundsätzlich keine weitere Prüfung der Klimaverträglichkeit im Themenbereich Klimaneutralität, aber nur für bestimmte Kategorien im Themenbereich Klimawandelanpassung erforderlich. 
Mit Verweis auf das Verfahren zur Sicherung der Klimaverträglichkeit für die Eindämmung des Klimawandels endet das Verfahren. </t>
  </si>
  <si>
    <t xml:space="preserve">Wenn im Arbeitsblatt Ergebnis für eine oder mehrere Naturgefahren  eine Detailanalyse angeordnet oder empfohlen wird, ist das Tabellenblatt Detailanalyse für die Dokumentation der weiteren Schritte zu verwenden. </t>
  </si>
  <si>
    <t>Gefährdung (durch Ereignisse in der Vergangenheit)</t>
  </si>
  <si>
    <r>
      <rPr>
        <b/>
        <sz val="10"/>
        <color theme="1"/>
        <rFont val="Open Sans"/>
        <family val="2"/>
      </rPr>
      <t>des Betriebs:</t>
    </r>
    <r>
      <rPr>
        <sz val="10"/>
        <color theme="1"/>
        <rFont val="Open Sans"/>
        <family val="2"/>
      </rPr>
      <t xml:space="preserve">
z.B. Auswirkungen auf betriebliche Prozesse (z.B. zu hohe Temperaturen für Maschinen, zu wenig Kühlwasser, …)
</t>
    </r>
    <r>
      <rPr>
        <u/>
        <sz val="10"/>
        <color theme="1"/>
        <rFont val="Open Sans"/>
        <family val="2"/>
      </rPr>
      <t>mögliche Definitionen für die Bewertung:</t>
    </r>
    <r>
      <rPr>
        <sz val="10"/>
        <color theme="1"/>
        <rFont val="Open Sans"/>
        <family val="2"/>
      </rPr>
      <t xml:space="preserve">
- niedrig: wirtschaftliche Aktivitäten konnten ohne Gegenmaßnahmen fortgesetzt werden
- mittel:  wirtschaftliche Aktivitäten konnten mit schnellen Sofortmaßnahmen fortgesetzt werden
- hoch: wirtschaftliche Aktivitäten mussten unterbrochen werden</t>
    </r>
  </si>
  <si>
    <r>
      <rPr>
        <b/>
        <sz val="10"/>
        <color theme="1"/>
        <rFont val="Open Sans"/>
        <family val="2"/>
      </rPr>
      <t xml:space="preserve">des Menschen:
</t>
    </r>
    <r>
      <rPr>
        <sz val="10"/>
        <color theme="1"/>
        <rFont val="Open Sans"/>
        <family val="2"/>
      </rPr>
      <t xml:space="preserve">(z.B. Kreislaufbeschwerden, Verletzungen, …)
</t>
    </r>
    <r>
      <rPr>
        <u/>
        <sz val="10"/>
        <color theme="1"/>
        <rFont val="Open Sans"/>
        <family val="2"/>
      </rPr>
      <t>mögliche Definitionen für die Bewertung:</t>
    </r>
    <r>
      <rPr>
        <sz val="10"/>
        <color theme="1"/>
        <rFont val="Open Sans"/>
        <family val="2"/>
      </rPr>
      <t xml:space="preserve">
- niedrig: leichte gesundheitliche Beeinträchtigung 
- mittel: schwere gesundheitliche Beeinträchtigung mit Arbeitsausfall
- hoch: bleibende gesundheitliche Beeinträchtigung oder Todesfall</t>
    </r>
  </si>
  <si>
    <t>nähere Infos unter [6 Ergebnis]</t>
  </si>
  <si>
    <t>siehe beispielhafte Gefährdungen/Risiken [5.4 Glossar]</t>
  </si>
  <si>
    <t>siehe Definition der Naturgefahr [5.4 Glossar]</t>
  </si>
  <si>
    <t>siehe beispielhafte Maßnahmen [5.4 Glossar]</t>
  </si>
  <si>
    <t>Wie hoch war die Gefährdung des eventuell bereits bestehenden (Firmen)eigentums?
Falls Gefährdung vorhanden, inwiefern?</t>
  </si>
  <si>
    <t>Das Glossar in Tabellenblatt 5.4 gibt Hilfestellung der Einschätzung der Gefährdung von Betrieb, Umwelt oder Mensch und enthält zudem auch weitere für das Ausfüllen hilfreiche Erläuterungen und Definitionen.</t>
  </si>
  <si>
    <t>12) Anlagen zum Schutz von Hochwasser und Georisiken</t>
  </si>
  <si>
    <t>16) Naturbasierte Infrastrukturen (u.a. grüne Infrastrukturen), die nicht in Verbindung mit Gebäudemaßnahmen stehen</t>
  </si>
  <si>
    <t>17) F&amp;E-Infrastrukturen in bestehenden Gebäuden</t>
  </si>
  <si>
    <t>18) Energieeffizienzmaßnahmen</t>
  </si>
  <si>
    <t>19) Energieeffizienzmaßnahmen in/an bestehenden Gebäuden</t>
  </si>
  <si>
    <t>20) Deponien für Siedlungsabfälle</t>
  </si>
  <si>
    <t>21) Verbrennungsanlagen für Siedlungsabfälle</t>
  </si>
  <si>
    <t>22) Große Kläranlagen</t>
  </si>
  <si>
    <t>23) Straßeninfraktrutur, Stadtverkehr</t>
  </si>
  <si>
    <t>24) Wärme- und Stromerzeugungsanlagen</t>
  </si>
  <si>
    <t>25) Fernwärmenetze</t>
  </si>
  <si>
    <t>26) sonstiges</t>
  </si>
  <si>
    <r>
      <rPr>
        <b/>
        <sz val="10"/>
        <color theme="1"/>
        <rFont val="Open Sans"/>
        <family val="2"/>
      </rPr>
      <t xml:space="preserve">Erklärung der Klimaverträglichkeit und Fortsetzung der Bewertung zur Sicherung der Klimaverträglichkeit: </t>
    </r>
    <r>
      <rPr>
        <sz val="9"/>
        <color theme="1"/>
        <rFont val="Open Sans"/>
        <family val="2"/>
      </rPr>
      <t xml:space="preserve">
Für Projekte, die unter die </t>
    </r>
    <r>
      <rPr>
        <b/>
        <sz val="9"/>
        <color theme="1"/>
        <rFont val="Open Sans"/>
        <family val="2"/>
      </rPr>
      <t>Kategorien 1 - 8</t>
    </r>
    <r>
      <rPr>
        <sz val="9"/>
        <color theme="1"/>
        <rFont val="Open Sans"/>
        <family val="2"/>
      </rPr>
      <t xml:space="preserve"> fallen, ist laut den Technischen Leitlinien für die Sicherung der Klimaverträglichkeit von Infrastrukturen im Zeitraum 2021–2027 keine Berechnung des CO2-Fußabdruckes erforderlich. Diese Projekte stimmen mit den neuen Klimazielen der EU bis 2030 und dem Ziel der Klimaneutralität bis 2050 sowie mit einer klimaresilienten Entwicklung überein. 
Projekte in den </t>
    </r>
    <r>
      <rPr>
        <b/>
        <sz val="9"/>
        <color theme="1"/>
        <rFont val="Open Sans"/>
        <family val="2"/>
      </rPr>
      <t>Kategorien 9 - 11</t>
    </r>
    <r>
      <rPr>
        <sz val="9"/>
        <color theme="1"/>
        <rFont val="Open Sans"/>
        <family val="2"/>
      </rPr>
      <t xml:space="preserve"> erfüllen diese Bedingung, da durch den Einsatz von Erneuerbaren Energiequellen (Sonnenenergie (Photovoltaik, Solarthermie), Wasserkraft, Windkraft, Geothermie und Umgebungswärme sowie Bioenergie (feste Biomasse wie Holz, Biogas und flüssige Biomasse wie Biodiesel sowie der biogene Anteil von Abfällen)  das Projekt zum Ersatz fossiler Energieformen und somit zur Reduktion der THG-Emissionen beiträgt.   
Projekte in den </t>
    </r>
    <r>
      <rPr>
        <b/>
        <sz val="9"/>
        <color theme="1"/>
        <rFont val="Open Sans"/>
        <family val="2"/>
      </rPr>
      <t>Kategorien 12-14 sowie 16-19</t>
    </r>
    <r>
      <rPr>
        <sz val="9"/>
        <color theme="1"/>
        <rFont val="Open Sans"/>
        <family val="2"/>
      </rPr>
      <t xml:space="preserve"> erhöhen die Klimaresilienz und stellen eine notwendige Anpassungsmaßnahme an den Klimawandel dar und sind im Einklang mit der EU Anpassungs-Strategie. Es ist davon auszugehen, dass die projektbedingten THG-Emissionen deutlich unter der Grenze von 20.000 Tonnen THG liegen.
Projekte in </t>
    </r>
    <r>
      <rPr>
        <b/>
        <sz val="9"/>
        <color theme="1"/>
        <rFont val="Open Sans"/>
        <family val="2"/>
      </rPr>
      <t>Kategorie 15</t>
    </r>
    <r>
      <rPr>
        <sz val="9"/>
        <color theme="1"/>
        <rFont val="Open Sans"/>
        <family val="2"/>
      </rPr>
      <t xml:space="preserve"> fördern sanfte Mobilität und/oder Verkehr auf Basis erneuerbarer Energieträger und tragen damit zur Reduktion der THG-Emissionen bei. </t>
    </r>
  </si>
  <si>
    <r>
      <t xml:space="preserve">Jahre </t>
    </r>
    <r>
      <rPr>
        <i/>
        <sz val="9"/>
        <color theme="1"/>
        <rFont val="Open Sans"/>
        <family val="2"/>
      </rPr>
      <t>(es muss eine ganze Zahl angegeben werden)</t>
    </r>
  </si>
  <si>
    <r>
      <rPr>
        <b/>
        <sz val="10"/>
        <color theme="1"/>
        <rFont val="Open Sans"/>
        <family val="2"/>
      </rPr>
      <t xml:space="preserve">der Gebäude/Infrastruktur/Umwelt:
</t>
    </r>
    <r>
      <rPr>
        <sz val="10"/>
        <color theme="1"/>
        <rFont val="Open Sans"/>
        <family val="2"/>
      </rPr>
      <t xml:space="preserve">(z.B. instabile Hänge, Geländeveränderungen, Verschmutzungen,... aufgrund eines Ereignisses) 
</t>
    </r>
    <r>
      <rPr>
        <u/>
        <sz val="10"/>
        <color theme="1"/>
        <rFont val="Open Sans"/>
        <family val="2"/>
      </rPr>
      <t xml:space="preserve">mögliche Definitionen für die Bewertung:
</t>
    </r>
    <r>
      <rPr>
        <sz val="10"/>
        <color theme="1"/>
        <rFont val="Open Sans"/>
        <family val="2"/>
      </rPr>
      <t>- niedrig: Auswirkungen auf den Standort begrenzt, in kurzer Zeit wieder herstellbar (z.B. 1 Monat)
- mittel: mäßiger Schaden mit weiterreichender und länger andauernder Auswirkung (bis zu 1 Jahr)
- hoch: erheblicher Schaden mit weitreichender Auswirkung (länger als 1 Jahr), ggf. nicht vollständig wiederherstellbar</t>
    </r>
  </si>
  <si>
    <t xml:space="preserve">für Rückfragen </t>
  </si>
  <si>
    <t>Gültig ab</t>
  </si>
  <si>
    <t>Toolerstellung beauftragt durch</t>
  </si>
  <si>
    <t>umgesetzt durch</t>
  </si>
  <si>
    <t>Ansprechpartner:in / Tool ausgefüllt durch</t>
  </si>
  <si>
    <t>Tool ausgefüllt am</t>
  </si>
  <si>
    <t>Geschäftsstelle der Österreichischen Raumordnungskonferenz
Fleischmarkt 1, 1010 Wien
Referentin: Andrea Wallner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</si>
</sst>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85" x14ac:knownFonts="1">
    <font>
      <sz val="11"/>
      <color theme="1"/>
      <name val="Calibri"/>
      <family val="2"/>
      <scheme val="minor"/>
    </font>
    <font>
      <b/>
      <sz val="11"/>
      <color rgb="FF3F3F3F"/>
      <name val="Calibri"/>
      <family val="2"/>
      <scheme val="minor"/>
    </font>
    <font>
      <sz val="11"/>
      <color theme="1"/>
      <name val="Open Sans"/>
      <family val="2"/>
    </font>
    <font>
      <sz val="11"/>
      <color theme="1"/>
      <name val="Open Sans SemiBold"/>
      <family val="2"/>
    </font>
    <font>
      <sz val="12"/>
      <color rgb="FF4A8588"/>
      <name val="Open Sans"/>
      <family val="2"/>
    </font>
    <font>
      <sz val="14"/>
      <color rgb="FF4A8588"/>
      <name val="Open Sans SemiBold"/>
      <family val="2"/>
    </font>
    <font>
      <sz val="10.5"/>
      <color theme="1"/>
      <name val="Open Sans"/>
      <family val="2"/>
    </font>
    <font>
      <sz val="12"/>
      <color rgb="FF4A8588"/>
      <name val="Open Sans SemiBold"/>
      <family val="2"/>
    </font>
    <font>
      <sz val="10"/>
      <color theme="1"/>
      <name val="Open Sans"/>
      <family val="2"/>
    </font>
    <font>
      <sz val="9"/>
      <color theme="1"/>
      <name val="Open Sans"/>
      <family val="2"/>
    </font>
    <font>
      <sz val="9"/>
      <color theme="0"/>
      <name val="Open Sans"/>
      <family val="2"/>
    </font>
    <font>
      <sz val="11"/>
      <color theme="0"/>
      <name val="Open Sans SemiBold"/>
      <family val="2"/>
    </font>
    <font>
      <sz val="10"/>
      <color theme="1"/>
      <name val="Open Sans SemiBold"/>
      <family val="2"/>
    </font>
    <font>
      <sz val="12"/>
      <color theme="1"/>
      <name val="Open Sans SemiBold"/>
      <family val="2"/>
    </font>
    <font>
      <i/>
      <sz val="9"/>
      <color theme="1"/>
      <name val="Open Sans"/>
      <family val="2"/>
    </font>
    <font>
      <i/>
      <sz val="10"/>
      <color theme="1"/>
      <name val="Open Sans"/>
      <family val="2"/>
    </font>
    <font>
      <sz val="10"/>
      <color theme="0"/>
      <name val="Open Sans SemiBold"/>
      <family val="2"/>
    </font>
    <font>
      <u/>
      <sz val="11"/>
      <color theme="10"/>
      <name val="Calibri"/>
      <family val="2"/>
      <scheme val="minor"/>
    </font>
    <font>
      <u/>
      <sz val="9"/>
      <color theme="10"/>
      <name val="Calibri"/>
      <family val="2"/>
      <scheme val="minor"/>
    </font>
    <font>
      <sz val="11"/>
      <color theme="0"/>
      <name val="Open Sans"/>
      <family val="2"/>
    </font>
    <font>
      <b/>
      <sz val="14"/>
      <color theme="0"/>
      <name val="Open Sans SemiBold"/>
      <family val="2"/>
    </font>
    <font>
      <sz val="11"/>
      <color rgb="FFFF0000"/>
      <name val="Open Sans"/>
      <family val="2"/>
    </font>
    <font>
      <sz val="9"/>
      <color rgb="FFFF0000"/>
      <name val="Open Sans"/>
      <family val="2"/>
    </font>
    <font>
      <strike/>
      <sz val="10"/>
      <color theme="1"/>
      <name val="Open Sans"/>
      <family val="2"/>
    </font>
    <font>
      <sz val="14"/>
      <color rgb="FFFF0000"/>
      <name val="Open Sans SemiBold"/>
      <family val="2"/>
    </font>
    <font>
      <sz val="8"/>
      <color theme="1"/>
      <name val="Open Sans SemiBold"/>
      <family val="2"/>
    </font>
    <font>
      <i/>
      <sz val="11"/>
      <color rgb="FFFF0000"/>
      <name val="Open Sans"/>
      <family val="2"/>
    </font>
    <font>
      <sz val="9"/>
      <name val="Open Sans"/>
      <family val="2"/>
    </font>
    <font>
      <b/>
      <i/>
      <sz val="9"/>
      <color theme="0"/>
      <name val="Open Sans"/>
      <family val="2"/>
    </font>
    <font>
      <i/>
      <sz val="11"/>
      <color theme="5" tint="-0.249977111117893"/>
      <name val="Open Sans SemiBold"/>
      <family val="2"/>
    </font>
    <font>
      <i/>
      <sz val="11"/>
      <color theme="5" tint="-0.249977111117893"/>
      <name val="Open Sans"/>
      <family val="2"/>
    </font>
    <font>
      <i/>
      <sz val="8"/>
      <color theme="1"/>
      <name val="Open Sans"/>
      <family val="2"/>
    </font>
    <font>
      <b/>
      <sz val="11"/>
      <color theme="1"/>
      <name val="Open Sans"/>
      <family val="2"/>
    </font>
    <font>
      <b/>
      <sz val="9"/>
      <color theme="1"/>
      <name val="Open Sans"/>
      <family val="2"/>
    </font>
    <font>
      <sz val="9"/>
      <color theme="1"/>
      <name val="Open Sans SemiBold"/>
      <family val="2"/>
    </font>
    <font>
      <sz val="9"/>
      <color rgb="FF4A8588"/>
      <name val="Open Sans SemiBold"/>
      <family val="2"/>
    </font>
    <font>
      <sz val="11"/>
      <color rgb="FF003399"/>
      <name val="Open Sans"/>
      <family val="2"/>
    </font>
    <font>
      <sz val="11"/>
      <color rgb="FF003399"/>
      <name val="Calibri"/>
      <family val="2"/>
      <scheme val="minor"/>
    </font>
    <font>
      <sz val="11"/>
      <name val="Open Sans"/>
      <family val="2"/>
    </font>
    <font>
      <sz val="11"/>
      <name val="Calibri"/>
      <family val="2"/>
      <scheme val="minor"/>
    </font>
    <font>
      <b/>
      <sz val="11"/>
      <name val="Calibri"/>
      <family val="2"/>
      <scheme val="minor"/>
    </font>
    <font>
      <b/>
      <sz val="9"/>
      <name val="Open Sans"/>
      <family val="2"/>
    </font>
    <font>
      <b/>
      <sz val="11"/>
      <color theme="1"/>
      <name val="Calibri"/>
      <family val="2"/>
      <scheme val="minor"/>
    </font>
    <font>
      <b/>
      <sz val="9"/>
      <color rgb="FF2E5099"/>
      <name val="Open Sans"/>
      <family val="2"/>
    </font>
    <font>
      <sz val="14"/>
      <color rgb="FF173B83"/>
      <name val="Open Sans SemiBold"/>
      <family val="2"/>
    </font>
    <font>
      <sz val="9"/>
      <color rgb="FF173B83"/>
      <name val="Open Sans SemiBold"/>
      <family val="2"/>
    </font>
    <font>
      <b/>
      <sz val="14"/>
      <color rgb="FF173B83"/>
      <name val="Open Sans"/>
      <family val="2"/>
    </font>
    <font>
      <b/>
      <sz val="9"/>
      <color rgb="FF173B83"/>
      <name val="Open Sans"/>
      <family val="2"/>
    </font>
    <font>
      <sz val="11"/>
      <color theme="1"/>
      <name val="Calibri"/>
      <family val="2"/>
      <scheme val="minor"/>
    </font>
    <font>
      <sz val="12"/>
      <color rgb="FF173B83"/>
      <name val="Open Sans SemiBold"/>
      <family val="2"/>
    </font>
    <font>
      <i/>
      <sz val="8"/>
      <color rgb="FF173B83"/>
      <name val="Open Sans SemiBold"/>
      <family val="2"/>
    </font>
    <font>
      <b/>
      <i/>
      <sz val="9"/>
      <color theme="1"/>
      <name val="Open Sans"/>
      <family val="2"/>
    </font>
    <font>
      <b/>
      <i/>
      <sz val="10"/>
      <color rgb="FFFF0000"/>
      <name val="Open Sans"/>
      <family val="2"/>
    </font>
    <font>
      <b/>
      <i/>
      <sz val="10"/>
      <color rgb="FF173B83"/>
      <name val="Open Sans"/>
      <family val="2"/>
    </font>
    <font>
      <b/>
      <sz val="14"/>
      <color theme="1"/>
      <name val="Open Sans SemiBold"/>
      <family val="2"/>
    </font>
    <font>
      <i/>
      <sz val="9"/>
      <color theme="1"/>
      <name val="Open Sans SemiBold"/>
      <family val="2"/>
    </font>
    <font>
      <b/>
      <i/>
      <sz val="9"/>
      <color rgb="FF173B83"/>
      <name val="Open Sans"/>
      <family val="2"/>
    </font>
    <font>
      <b/>
      <i/>
      <sz val="9"/>
      <color rgb="FFFF0000"/>
      <name val="Open Sans"/>
      <family val="2"/>
    </font>
    <font>
      <sz val="12"/>
      <color theme="1"/>
      <name val="Open Sans"/>
      <family val="2"/>
    </font>
    <font>
      <sz val="12"/>
      <color theme="0"/>
      <name val="Open Sans SemiBold"/>
      <family val="2"/>
    </font>
    <font>
      <b/>
      <sz val="12"/>
      <color theme="0"/>
      <name val="Open Sans"/>
      <family val="2"/>
    </font>
    <font>
      <b/>
      <sz val="12"/>
      <color theme="1"/>
      <name val="Open Sans"/>
      <family val="2"/>
    </font>
    <font>
      <b/>
      <i/>
      <sz val="11"/>
      <color theme="1"/>
      <name val="Open Sans"/>
      <family val="2"/>
    </font>
    <font>
      <b/>
      <sz val="12"/>
      <color theme="1"/>
      <name val="Calibri"/>
      <family val="2"/>
      <scheme val="minor"/>
    </font>
    <font>
      <sz val="12"/>
      <name val="Open Sans"/>
      <family val="2"/>
    </font>
    <font>
      <sz val="14"/>
      <color rgb="FF173B83"/>
      <name val="Open Sans"/>
      <family val="2"/>
    </font>
    <font>
      <sz val="9"/>
      <color rgb="FF4A8588"/>
      <name val="Open Sans"/>
      <family val="2"/>
    </font>
    <font>
      <sz val="9"/>
      <color rgb="FF173B83"/>
      <name val="Open Sans"/>
      <family val="2"/>
    </font>
    <font>
      <u/>
      <sz val="11"/>
      <color theme="10"/>
      <name val="Open Sans"/>
      <family val="2"/>
    </font>
    <font>
      <sz val="9"/>
      <color rgb="FFC00000"/>
      <name val="Open Sans"/>
      <family val="2"/>
    </font>
    <font>
      <sz val="9"/>
      <color theme="9"/>
      <name val="Open Sans"/>
      <family val="2"/>
    </font>
    <font>
      <sz val="11"/>
      <color rgb="FFC00000"/>
      <name val="Open Sans"/>
      <family val="2"/>
    </font>
    <font>
      <vertAlign val="subscript"/>
      <sz val="11"/>
      <color theme="1"/>
      <name val="Open Sans"/>
      <family val="2"/>
    </font>
    <font>
      <sz val="10"/>
      <name val="Open Sans"/>
      <family val="2"/>
    </font>
    <font>
      <b/>
      <sz val="10"/>
      <color theme="1"/>
      <name val="Open Sans"/>
      <family val="2"/>
    </font>
    <font>
      <sz val="10"/>
      <color theme="1"/>
      <name val="Calibri"/>
      <family val="2"/>
      <scheme val="minor"/>
    </font>
    <font>
      <b/>
      <sz val="10"/>
      <color theme="1"/>
      <name val="Open Sans SemiBold"/>
      <family val="2"/>
    </font>
    <font>
      <b/>
      <i/>
      <sz val="9"/>
      <name val="Open Sans"/>
      <family val="2"/>
    </font>
    <font>
      <b/>
      <sz val="10"/>
      <color theme="1"/>
      <name val="Open Sans"/>
      <family val="2"/>
    </font>
    <font>
      <sz val="10"/>
      <color theme="1"/>
      <name val="Open Sans"/>
      <family val="2"/>
    </font>
    <font>
      <b/>
      <sz val="11"/>
      <color theme="1"/>
      <name val="Open Sans SemiBold"/>
      <family val="2"/>
    </font>
    <font>
      <b/>
      <sz val="11"/>
      <color theme="1"/>
      <name val="Open Sans"/>
      <family val="2"/>
    </font>
    <font>
      <u/>
      <sz val="10"/>
      <color theme="1"/>
      <name val="Open Sans"/>
      <family val="2"/>
    </font>
    <font>
      <u/>
      <sz val="10"/>
      <color theme="10"/>
      <name val="Open Sans"/>
      <family val="2"/>
    </font>
    <font>
      <sz val="9"/>
      <color theme="1"/>
      <name val="Calibri"/>
      <family val="2"/>
      <scheme val="minor"/>
    </font>
  </fonts>
  <fills count="15">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FF19F"/>
        <bgColor indexed="64"/>
      </patternFill>
    </fill>
    <fill>
      <patternFill patternType="solid">
        <fgColor rgb="FFE1F0FC"/>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173B83"/>
        <bgColor indexed="64"/>
      </patternFill>
    </fill>
    <fill>
      <patternFill patternType="solid">
        <fgColor rgb="FF85BBE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8" tint="0.39997558519241921"/>
        <bgColor indexed="64"/>
      </patternFill>
    </fill>
  </fills>
  <borders count="141">
    <border>
      <left/>
      <right/>
      <top/>
      <bottom/>
      <diagonal/>
    </border>
    <border>
      <left style="thin">
        <color rgb="FF3F3F3F"/>
      </left>
      <right style="thin">
        <color rgb="FF3F3F3F"/>
      </right>
      <top style="thin">
        <color rgb="FF3F3F3F"/>
      </top>
      <bottom style="thin">
        <color rgb="FF3F3F3F"/>
      </bottom>
      <diagonal/>
    </border>
    <border>
      <left/>
      <right/>
      <top/>
      <bottom style="thin">
        <color rgb="FF4A8588"/>
      </bottom>
      <diagonal/>
    </border>
    <border>
      <left/>
      <right/>
      <top style="thin">
        <color rgb="FF4A8588"/>
      </top>
      <bottom style="thin">
        <color rgb="FF4A8588"/>
      </bottom>
      <diagonal/>
    </border>
    <border>
      <left/>
      <right/>
      <top style="thin">
        <color rgb="FF4A8588"/>
      </top>
      <bottom/>
      <diagonal/>
    </border>
    <border>
      <left style="thick">
        <color rgb="FF4A8588"/>
      </left>
      <right/>
      <top/>
      <bottom/>
      <diagonal/>
    </border>
    <border>
      <left/>
      <right/>
      <top/>
      <bottom style="thin">
        <color rgb="FF8ABDC0"/>
      </bottom>
      <diagonal/>
    </border>
    <border>
      <left/>
      <right/>
      <top style="thin">
        <color rgb="FF8ABDC0"/>
      </top>
      <bottom/>
      <diagonal/>
    </border>
    <border>
      <left/>
      <right/>
      <top/>
      <bottom style="thin">
        <color rgb="FF003399"/>
      </bottom>
      <diagonal/>
    </border>
    <border>
      <left style="thin">
        <color rgb="FF003399"/>
      </left>
      <right style="thin">
        <color rgb="FF003399"/>
      </right>
      <top style="thin">
        <color rgb="FF003399"/>
      </top>
      <bottom style="thin">
        <color rgb="FF0033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E5099"/>
      </left>
      <right/>
      <top/>
      <bottom/>
      <diagonal/>
    </border>
    <border>
      <left style="thin">
        <color rgb="FF003399"/>
      </left>
      <right/>
      <top style="thin">
        <color rgb="FF2E5099"/>
      </top>
      <bottom/>
      <diagonal/>
    </border>
    <border>
      <left/>
      <right/>
      <top style="thin">
        <color rgb="FF2E5099"/>
      </top>
      <bottom style="thin">
        <color rgb="FF2E5099"/>
      </bottom>
      <diagonal/>
    </border>
    <border>
      <left/>
      <right/>
      <top/>
      <bottom style="thin">
        <color rgb="FF2E5099"/>
      </bottom>
      <diagonal/>
    </border>
    <border>
      <left style="thin">
        <color rgb="FF2E5099"/>
      </left>
      <right/>
      <top/>
      <bottom style="thin">
        <color rgb="FF2E5099"/>
      </bottom>
      <diagonal/>
    </border>
    <border>
      <left/>
      <right/>
      <top style="medium">
        <color rgb="FF2E5099"/>
      </top>
      <bottom/>
      <diagonal/>
    </border>
    <border>
      <left/>
      <right style="medium">
        <color rgb="FF2E5099"/>
      </right>
      <top/>
      <bottom/>
      <diagonal/>
    </border>
    <border>
      <left style="medium">
        <color rgb="FF2E5099"/>
      </left>
      <right/>
      <top/>
      <bottom/>
      <diagonal/>
    </border>
    <border>
      <left/>
      <right style="medium">
        <color rgb="FF2E5099"/>
      </right>
      <top style="thin">
        <color rgb="FF2E5099"/>
      </top>
      <bottom style="thin">
        <color rgb="FF2E5099"/>
      </bottom>
      <diagonal/>
    </border>
    <border>
      <left/>
      <right/>
      <top style="thin">
        <color rgb="FF2E5099"/>
      </top>
      <bottom/>
      <diagonal/>
    </border>
    <border>
      <left style="medium">
        <color rgb="FF003399"/>
      </left>
      <right/>
      <top style="thin">
        <color rgb="FF2E5099"/>
      </top>
      <bottom style="thin">
        <color rgb="FF2E5099"/>
      </bottom>
      <diagonal/>
    </border>
    <border>
      <left/>
      <right style="medium">
        <color rgb="FF2E5099"/>
      </right>
      <top/>
      <bottom style="thin">
        <color rgb="FF2E5099"/>
      </bottom>
      <diagonal/>
    </border>
    <border>
      <left style="thin">
        <color rgb="FF003399"/>
      </left>
      <right/>
      <top/>
      <bottom style="thin">
        <color rgb="FF2E5099"/>
      </bottom>
      <diagonal/>
    </border>
    <border>
      <left style="thin">
        <color rgb="FF003399"/>
      </left>
      <right/>
      <top style="thin">
        <color rgb="FF2E5099"/>
      </top>
      <bottom style="medium">
        <color rgb="FF2E5099"/>
      </bottom>
      <diagonal/>
    </border>
    <border>
      <left style="thin">
        <color rgb="FF2E5099"/>
      </left>
      <right/>
      <top style="thin">
        <color rgb="FF2E5099"/>
      </top>
      <bottom/>
      <diagonal/>
    </border>
    <border>
      <left/>
      <right/>
      <top style="thin">
        <color rgb="FF173B83"/>
      </top>
      <bottom style="thin">
        <color rgb="FF173B83"/>
      </bottom>
      <diagonal/>
    </border>
    <border>
      <left/>
      <right/>
      <top style="thin">
        <color rgb="FF173B83"/>
      </top>
      <bottom style="thin">
        <color rgb="FF003399"/>
      </bottom>
      <diagonal/>
    </border>
    <border>
      <left/>
      <right/>
      <top/>
      <bottom style="thin">
        <color rgb="FF173B83"/>
      </bottom>
      <diagonal/>
    </border>
    <border>
      <left style="thin">
        <color rgb="FF173B83"/>
      </left>
      <right style="thin">
        <color rgb="FF173B83"/>
      </right>
      <top style="thin">
        <color rgb="FF173B83"/>
      </top>
      <bottom style="thin">
        <color rgb="FF173B83"/>
      </bottom>
      <diagonal/>
    </border>
    <border>
      <left style="thin">
        <color rgb="FF173B83"/>
      </left>
      <right style="thin">
        <color rgb="FF173B83"/>
      </right>
      <top style="thin">
        <color rgb="FF173B83"/>
      </top>
      <bottom/>
      <diagonal/>
    </border>
    <border>
      <left style="medium">
        <color rgb="FF173B83"/>
      </left>
      <right style="thin">
        <color rgb="FF003399"/>
      </right>
      <top style="thin">
        <color rgb="FF2E5099"/>
      </top>
      <bottom style="thin">
        <color rgb="FF2E5099"/>
      </bottom>
      <diagonal/>
    </border>
    <border>
      <left style="medium">
        <color rgb="FF173B83"/>
      </left>
      <right style="thin">
        <color rgb="FF003399"/>
      </right>
      <top style="thin">
        <color rgb="FF2E5099"/>
      </top>
      <bottom/>
      <diagonal/>
    </border>
    <border>
      <left/>
      <right style="medium">
        <color rgb="FF173B83"/>
      </right>
      <top/>
      <bottom style="thin">
        <color rgb="FF2E5099"/>
      </bottom>
      <diagonal/>
    </border>
    <border>
      <left/>
      <right style="thin">
        <color rgb="FF003399"/>
      </right>
      <top/>
      <bottom style="thin">
        <color rgb="FF2E5099"/>
      </bottom>
      <diagonal/>
    </border>
    <border>
      <left/>
      <right style="medium">
        <color rgb="FF173B83"/>
      </right>
      <top/>
      <bottom/>
      <diagonal/>
    </border>
    <border>
      <left/>
      <right/>
      <top style="medium">
        <color rgb="FF173B83"/>
      </top>
      <bottom/>
      <diagonal/>
    </border>
    <border>
      <left style="thin">
        <color rgb="FF003399"/>
      </left>
      <right/>
      <top/>
      <bottom style="medium">
        <color rgb="FF173B83"/>
      </bottom>
      <diagonal/>
    </border>
    <border>
      <left/>
      <right style="medium">
        <color rgb="FF173B83"/>
      </right>
      <top/>
      <bottom style="medium">
        <color rgb="FF173B83"/>
      </bottom>
      <diagonal/>
    </border>
    <border>
      <left style="thin">
        <color rgb="FF173B83"/>
      </left>
      <right/>
      <top/>
      <bottom/>
      <diagonal/>
    </border>
    <border>
      <left style="medium">
        <color rgb="FF173B83"/>
      </left>
      <right/>
      <top/>
      <bottom/>
      <diagonal/>
    </border>
    <border>
      <left style="thin">
        <color rgb="FF173B83"/>
      </left>
      <right/>
      <top/>
      <bottom style="medium">
        <color rgb="FF173B83"/>
      </bottom>
      <diagonal/>
    </border>
    <border>
      <left style="medium">
        <color rgb="FF2E5099"/>
      </left>
      <right/>
      <top/>
      <bottom style="medium">
        <color rgb="FF173B83"/>
      </bottom>
      <diagonal/>
    </border>
    <border>
      <left style="medium">
        <color rgb="FF173B83"/>
      </left>
      <right/>
      <top/>
      <bottom style="medium">
        <color rgb="FF173B83"/>
      </bottom>
      <diagonal/>
    </border>
    <border>
      <left style="thin">
        <color rgb="FF173B83"/>
      </left>
      <right/>
      <top/>
      <bottom style="thin">
        <color rgb="FF173B83"/>
      </bottom>
      <diagonal/>
    </border>
    <border>
      <left/>
      <right style="medium">
        <color rgb="FF173B83"/>
      </right>
      <top/>
      <bottom style="thin">
        <color rgb="FF173B83"/>
      </bottom>
      <diagonal/>
    </border>
    <border>
      <left style="medium">
        <color rgb="FF173B83"/>
      </left>
      <right style="thin">
        <color rgb="FF173B83"/>
      </right>
      <top/>
      <bottom/>
      <diagonal/>
    </border>
    <border>
      <left style="medium">
        <color rgb="FF173B83"/>
      </left>
      <right style="thin">
        <color rgb="FF173B83"/>
      </right>
      <top/>
      <bottom style="thin">
        <color rgb="FF173B83"/>
      </bottom>
      <diagonal/>
    </border>
    <border>
      <left style="medium">
        <color rgb="FF173B83"/>
      </left>
      <right/>
      <top/>
      <bottom style="thin">
        <color rgb="FF173B83"/>
      </bottom>
      <diagonal/>
    </border>
    <border>
      <left style="medium">
        <color rgb="FF173B83"/>
      </left>
      <right/>
      <top style="thin">
        <color rgb="FF173B83"/>
      </top>
      <bottom style="thin">
        <color rgb="FF173B83"/>
      </bottom>
      <diagonal/>
    </border>
    <border>
      <left style="thin">
        <color rgb="FF173B83"/>
      </left>
      <right/>
      <top style="thin">
        <color rgb="FF173B83"/>
      </top>
      <bottom style="thin">
        <color rgb="FF173B83"/>
      </bottom>
      <diagonal/>
    </border>
    <border>
      <left style="medium">
        <color rgb="FF2E5099"/>
      </left>
      <right/>
      <top/>
      <bottom style="thin">
        <color rgb="FF173B83"/>
      </bottom>
      <diagonal/>
    </border>
    <border>
      <left style="medium">
        <color rgb="FF003399"/>
      </left>
      <right/>
      <top/>
      <bottom style="thin">
        <color rgb="FF173B83"/>
      </bottom>
      <diagonal/>
    </border>
    <border>
      <left/>
      <right style="medium">
        <color rgb="FF003399"/>
      </right>
      <top/>
      <bottom style="thin">
        <color rgb="FF173B83"/>
      </bottom>
      <diagonal/>
    </border>
    <border>
      <left/>
      <right style="medium">
        <color rgb="FF2E5099"/>
      </right>
      <top/>
      <bottom style="thin">
        <color rgb="FF173B83"/>
      </bottom>
      <diagonal/>
    </border>
    <border>
      <left style="thin">
        <color rgb="FF173B83"/>
      </left>
      <right/>
      <top style="thin">
        <color rgb="FF173B83"/>
      </top>
      <bottom/>
      <diagonal/>
    </border>
    <border>
      <left style="medium">
        <color rgb="FF173B83"/>
      </left>
      <right/>
      <top style="thin">
        <color rgb="FF2E5099"/>
      </top>
      <bottom style="thin">
        <color rgb="FF2E5099"/>
      </bottom>
      <diagonal/>
    </border>
    <border>
      <left/>
      <right style="medium">
        <color rgb="FF173B83"/>
      </right>
      <top style="thin">
        <color rgb="FF2E5099"/>
      </top>
      <bottom style="thin">
        <color rgb="FF2E5099"/>
      </bottom>
      <diagonal/>
    </border>
    <border>
      <left style="medium">
        <color rgb="FF173B83"/>
      </left>
      <right/>
      <top style="thin">
        <color rgb="FF2E5099"/>
      </top>
      <bottom/>
      <diagonal/>
    </border>
    <border>
      <left/>
      <right/>
      <top/>
      <bottom style="medium">
        <color rgb="FF173B83"/>
      </bottom>
      <diagonal/>
    </border>
    <border>
      <left/>
      <right/>
      <top style="medium">
        <color rgb="FF173B83"/>
      </top>
      <bottom style="thin">
        <color rgb="FF4A8588"/>
      </bottom>
      <diagonal/>
    </border>
    <border>
      <left style="medium">
        <color rgb="FF173B83"/>
      </left>
      <right/>
      <top/>
      <bottom style="thin">
        <color rgb="FF2E5099"/>
      </bottom>
      <diagonal/>
    </border>
    <border>
      <left/>
      <right/>
      <top style="medium">
        <color rgb="FF173B83"/>
      </top>
      <bottom style="thin">
        <color rgb="FF2E5099"/>
      </bottom>
      <diagonal/>
    </border>
    <border>
      <left/>
      <right/>
      <top style="thin">
        <color rgb="FF2E5099"/>
      </top>
      <bottom style="thin">
        <color rgb="FF173B83"/>
      </bottom>
      <diagonal/>
    </border>
    <border>
      <left style="medium">
        <color rgb="FF173B83"/>
      </left>
      <right style="thin">
        <color rgb="FF2E5099"/>
      </right>
      <top/>
      <bottom/>
      <diagonal/>
    </border>
    <border>
      <left style="medium">
        <color rgb="FF173B83"/>
      </left>
      <right style="medium">
        <color rgb="FF003399"/>
      </right>
      <top style="thin">
        <color rgb="FF2E5099"/>
      </top>
      <bottom style="thin">
        <color rgb="FF2E5099"/>
      </bottom>
      <diagonal/>
    </border>
    <border>
      <left style="medium">
        <color rgb="FF173B83"/>
      </left>
      <right style="thin">
        <color rgb="FF2E5099"/>
      </right>
      <top style="thin">
        <color rgb="FF2E5099"/>
      </top>
      <bottom/>
      <diagonal/>
    </border>
    <border>
      <left style="medium">
        <color rgb="FF173B83"/>
      </left>
      <right style="thin">
        <color rgb="FF2E5099"/>
      </right>
      <top/>
      <bottom style="thin">
        <color rgb="FF2E5099"/>
      </bottom>
      <diagonal/>
    </border>
    <border>
      <left/>
      <right/>
      <top style="thin">
        <color rgb="FF003399"/>
      </top>
      <bottom style="medium">
        <color rgb="FF2E5099"/>
      </bottom>
      <diagonal/>
    </border>
    <border>
      <left style="medium">
        <color rgb="FF173B83"/>
      </left>
      <right style="thin">
        <color rgb="FF003399"/>
      </right>
      <top/>
      <bottom style="medium">
        <color rgb="FF2E5099"/>
      </bottom>
      <diagonal/>
    </border>
    <border>
      <left style="medium">
        <color rgb="FF173B83"/>
      </left>
      <right style="medium">
        <color rgb="FF003399"/>
      </right>
      <top/>
      <bottom style="medium">
        <color rgb="FF173B83"/>
      </bottom>
      <diagonal/>
    </border>
    <border>
      <left style="medium">
        <color rgb="FF003399"/>
      </left>
      <right/>
      <top/>
      <bottom style="medium">
        <color rgb="FF173B83"/>
      </bottom>
      <diagonal/>
    </border>
    <border>
      <left style="medium">
        <color rgb="FF173B83"/>
      </left>
      <right style="thin">
        <color rgb="FF2E5099"/>
      </right>
      <top/>
      <bottom style="medium">
        <color rgb="FF173B83"/>
      </bottom>
      <diagonal/>
    </border>
    <border>
      <left style="thin">
        <color rgb="FF2E5099"/>
      </left>
      <right/>
      <top/>
      <bottom style="medium">
        <color rgb="FF173B83"/>
      </bottom>
      <diagonal/>
    </border>
    <border>
      <left style="medium">
        <color rgb="FF173B83"/>
      </left>
      <right style="thin">
        <color rgb="FF003399"/>
      </right>
      <top/>
      <bottom style="medium">
        <color rgb="FF173B83"/>
      </bottom>
      <diagonal/>
    </border>
    <border>
      <left style="medium">
        <color rgb="FF173B83"/>
      </left>
      <right style="medium">
        <color rgb="FF003399"/>
      </right>
      <top/>
      <bottom/>
      <diagonal/>
    </border>
    <border>
      <left style="medium">
        <color rgb="FF003399"/>
      </left>
      <right/>
      <top/>
      <bottom/>
      <diagonal/>
    </border>
    <border>
      <left style="medium">
        <color rgb="FF173B83"/>
      </left>
      <right style="medium">
        <color rgb="FF003399"/>
      </right>
      <top style="thin">
        <color rgb="FF2E5099"/>
      </top>
      <bottom style="thin">
        <color rgb="FF173B83"/>
      </bottom>
      <diagonal/>
    </border>
    <border>
      <left style="medium">
        <color rgb="FF003399"/>
      </left>
      <right/>
      <top style="thin">
        <color rgb="FF2E5099"/>
      </top>
      <bottom style="thin">
        <color rgb="FF173B83"/>
      </bottom>
      <diagonal/>
    </border>
    <border>
      <left style="medium">
        <color rgb="FF173B83"/>
      </left>
      <right style="thin">
        <color rgb="FF2E5099"/>
      </right>
      <top/>
      <bottom style="thin">
        <color rgb="FF173B83"/>
      </bottom>
      <diagonal/>
    </border>
    <border>
      <left style="thin">
        <color rgb="FF2E5099"/>
      </left>
      <right/>
      <top/>
      <bottom style="thin">
        <color rgb="FF173B83"/>
      </bottom>
      <diagonal/>
    </border>
    <border>
      <left/>
      <right style="medium">
        <color rgb="FF2E5099"/>
      </right>
      <top style="thin">
        <color rgb="FF2E5099"/>
      </top>
      <bottom style="thin">
        <color rgb="FF173B83"/>
      </bottom>
      <diagonal/>
    </border>
    <border>
      <left style="thin">
        <color rgb="FF173B83"/>
      </left>
      <right/>
      <top/>
      <bottom style="thin">
        <color rgb="FF2E5099"/>
      </bottom>
      <diagonal/>
    </border>
    <border>
      <left style="thin">
        <color rgb="FF173B83"/>
      </left>
      <right/>
      <top style="thin">
        <color rgb="FF2E5099"/>
      </top>
      <bottom/>
      <diagonal/>
    </border>
    <border>
      <left/>
      <right style="medium">
        <color rgb="FF173B83"/>
      </right>
      <top style="thin">
        <color rgb="FF173B83"/>
      </top>
      <bottom style="thin">
        <color rgb="FF173B83"/>
      </bottom>
      <diagonal/>
    </border>
    <border>
      <left/>
      <right style="medium">
        <color rgb="FF173B83"/>
      </right>
      <top style="thin">
        <color rgb="FF173B83"/>
      </top>
      <bottom/>
      <diagonal/>
    </border>
    <border>
      <left style="medium">
        <color rgb="FF173B83"/>
      </left>
      <right/>
      <top style="thin">
        <color rgb="FF173B83"/>
      </top>
      <bottom/>
      <diagonal/>
    </border>
    <border>
      <left/>
      <right/>
      <top style="thin">
        <color rgb="FF173B83"/>
      </top>
      <bottom/>
      <diagonal/>
    </border>
    <border>
      <left/>
      <right style="medium">
        <color rgb="FF003399"/>
      </right>
      <top style="thin">
        <color rgb="FF2E5099"/>
      </top>
      <bottom style="thin">
        <color rgb="FF2E5099"/>
      </bottom>
      <diagonal/>
    </border>
    <border>
      <left style="medium">
        <color rgb="FF173B83"/>
      </left>
      <right style="medium">
        <color rgb="FF003399"/>
      </right>
      <top style="thin">
        <color rgb="FF173B83"/>
      </top>
      <bottom/>
      <diagonal/>
    </border>
    <border>
      <left/>
      <right style="medium">
        <color rgb="FF173B83"/>
      </right>
      <top style="thin">
        <color rgb="FF8ABDC0"/>
      </top>
      <bottom style="thin">
        <color rgb="FF173B83"/>
      </bottom>
      <diagonal/>
    </border>
    <border>
      <left/>
      <right style="medium">
        <color rgb="FF2E5099"/>
      </right>
      <top/>
      <bottom style="medium">
        <color rgb="FF173B83"/>
      </bottom>
      <diagonal/>
    </border>
    <border>
      <left/>
      <right style="thin">
        <color rgb="FF173B83"/>
      </right>
      <top style="thin">
        <color rgb="FF173B83"/>
      </top>
      <bottom/>
      <diagonal/>
    </border>
    <border>
      <left style="medium">
        <color rgb="FF2E5099"/>
      </left>
      <right style="thin">
        <color rgb="FF173B83"/>
      </right>
      <top/>
      <bottom style="medium">
        <color rgb="FF173B83"/>
      </bottom>
      <diagonal/>
    </border>
    <border>
      <left style="medium">
        <color rgb="FF173B83"/>
      </left>
      <right style="thin">
        <color rgb="FF173B83"/>
      </right>
      <top style="thin">
        <color rgb="FF173B83"/>
      </top>
      <bottom/>
      <diagonal/>
    </border>
    <border>
      <left style="medium">
        <color rgb="FF173B83"/>
      </left>
      <right style="thin">
        <color rgb="FF173B83"/>
      </right>
      <top/>
      <bottom style="medium">
        <color rgb="FF173B83"/>
      </bottom>
      <diagonal/>
    </border>
    <border>
      <left/>
      <right style="medium">
        <color rgb="FF173B83"/>
      </right>
      <top style="thin">
        <color rgb="FF8ABDC0"/>
      </top>
      <bottom/>
      <diagonal/>
    </border>
    <border>
      <left/>
      <right/>
      <top/>
      <bottom style="thick">
        <color rgb="FF173B83"/>
      </bottom>
      <diagonal/>
    </border>
    <border>
      <left/>
      <right/>
      <top style="thick">
        <color rgb="FF173B83"/>
      </top>
      <bottom/>
      <diagonal/>
    </border>
    <border>
      <left/>
      <right/>
      <top style="thick">
        <color rgb="FF173B83"/>
      </top>
      <bottom style="thin">
        <color rgb="FF173B83"/>
      </bottom>
      <diagonal/>
    </border>
    <border>
      <left style="thin">
        <color rgb="FF003399"/>
      </left>
      <right/>
      <top style="thin">
        <color rgb="FF173B83"/>
      </top>
      <bottom/>
      <diagonal/>
    </border>
    <border>
      <left style="medium">
        <color rgb="FF173B83"/>
      </left>
      <right/>
      <top style="medium">
        <color rgb="FF173B83"/>
      </top>
      <bottom style="medium">
        <color rgb="FF173B83"/>
      </bottom>
      <diagonal/>
    </border>
    <border>
      <left/>
      <right style="medium">
        <color rgb="FF173B83"/>
      </right>
      <top style="medium">
        <color rgb="FF173B83"/>
      </top>
      <bottom style="medium">
        <color rgb="FF173B83"/>
      </bottom>
      <diagonal/>
    </border>
    <border>
      <left/>
      <right/>
      <top style="medium">
        <color rgb="FF173B83"/>
      </top>
      <bottom style="medium">
        <color rgb="FF173B83"/>
      </bottom>
      <diagonal/>
    </border>
    <border>
      <left style="medium">
        <color rgb="FF173B83"/>
      </left>
      <right/>
      <top style="medium">
        <color rgb="FF173B83"/>
      </top>
      <bottom style="thin">
        <color rgb="FF173B83"/>
      </bottom>
      <diagonal/>
    </border>
    <border>
      <left/>
      <right style="medium">
        <color rgb="FF173B83"/>
      </right>
      <top style="medium">
        <color rgb="FF173B83"/>
      </top>
      <bottom style="thin">
        <color rgb="FF173B83"/>
      </bottom>
      <diagonal/>
    </border>
    <border>
      <left/>
      <right/>
      <top style="thin">
        <color rgb="FF173B83"/>
      </top>
      <bottom style="medium">
        <color rgb="FF173B83"/>
      </bottom>
      <diagonal/>
    </border>
    <border>
      <left style="medium">
        <color rgb="FF173B83"/>
      </left>
      <right/>
      <top style="thin">
        <color rgb="FF173B83"/>
      </top>
      <bottom style="medium">
        <color rgb="FF173B83"/>
      </bottom>
      <diagonal/>
    </border>
    <border>
      <left/>
      <right style="medium">
        <color rgb="FF173B83"/>
      </right>
      <top style="thin">
        <color rgb="FF173B83"/>
      </top>
      <bottom style="medium">
        <color rgb="FF173B83"/>
      </bottom>
      <diagonal/>
    </border>
    <border>
      <left/>
      <right/>
      <top style="thin">
        <color indexed="64"/>
      </top>
      <bottom/>
      <diagonal/>
    </border>
    <border>
      <left/>
      <right/>
      <top/>
      <bottom style="thin">
        <color indexed="64"/>
      </bottom>
      <diagonal/>
    </border>
    <border>
      <left/>
      <right/>
      <top style="thin">
        <color rgb="FF003399"/>
      </top>
      <bottom style="thin">
        <color rgb="FF173B83"/>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rgb="FF173B83"/>
      </left>
      <right style="thin">
        <color indexed="64"/>
      </right>
      <top/>
      <bottom/>
      <diagonal/>
    </border>
    <border>
      <left style="thin">
        <color indexed="64"/>
      </left>
      <right style="medium">
        <color rgb="FF173B83"/>
      </right>
      <top/>
      <bottom/>
      <diagonal/>
    </border>
    <border>
      <left style="thin">
        <color indexed="64"/>
      </left>
      <right style="medium">
        <color rgb="FF173B83"/>
      </right>
      <top style="thin">
        <color rgb="FF173B83"/>
      </top>
      <bottom/>
      <diagonal/>
    </border>
    <border>
      <left style="thin">
        <color rgb="FF173B83"/>
      </left>
      <right style="medium">
        <color rgb="FF173B83"/>
      </right>
      <top style="medium">
        <color rgb="FF173B83"/>
      </top>
      <bottom style="thin">
        <color rgb="FF173B83"/>
      </bottom>
      <diagonal/>
    </border>
    <border>
      <left style="thin">
        <color rgb="FF173B83"/>
      </left>
      <right style="medium">
        <color rgb="FF173B83"/>
      </right>
      <top style="thin">
        <color rgb="FF173B83"/>
      </top>
      <bottom style="thin">
        <color rgb="FF173B83"/>
      </bottom>
      <diagonal/>
    </border>
    <border>
      <left style="medium">
        <color rgb="FF173B83"/>
      </left>
      <right style="thin">
        <color rgb="FF173B83"/>
      </right>
      <top style="thin">
        <color rgb="FF173B83"/>
      </top>
      <bottom style="medium">
        <color rgb="FF173B83"/>
      </bottom>
      <diagonal/>
    </border>
    <border>
      <left style="thin">
        <color rgb="FF173B83"/>
      </left>
      <right style="medium">
        <color rgb="FF173B83"/>
      </right>
      <top style="thin">
        <color rgb="FF173B83"/>
      </top>
      <bottom style="medium">
        <color rgb="FF173B83"/>
      </bottom>
      <diagonal/>
    </border>
    <border>
      <left style="medium">
        <color rgb="FF173B83"/>
      </left>
      <right/>
      <top style="medium">
        <color rgb="FF173B83"/>
      </top>
      <bottom/>
      <diagonal/>
    </border>
    <border>
      <left style="medium">
        <color rgb="FF173B83"/>
      </left>
      <right style="thin">
        <color rgb="FF173B83"/>
      </right>
      <top style="thin">
        <color rgb="FF173B83"/>
      </top>
      <bottom style="thin">
        <color rgb="FF173B83"/>
      </bottom>
      <diagonal/>
    </border>
    <border>
      <left style="medium">
        <color rgb="FF173B83"/>
      </left>
      <right style="thin">
        <color rgb="FF173B83"/>
      </right>
      <top style="medium">
        <color rgb="FF173B83"/>
      </top>
      <bottom style="thin">
        <color rgb="FF173B83"/>
      </bottom>
      <diagonal/>
    </border>
    <border>
      <left/>
      <right style="medium">
        <color rgb="FF173B83"/>
      </right>
      <top style="medium">
        <color rgb="FF173B83"/>
      </top>
      <bottom/>
      <diagonal/>
    </border>
    <border>
      <left style="thin">
        <color rgb="FF173B83"/>
      </left>
      <right style="medium">
        <color rgb="FF173B83"/>
      </right>
      <top style="thin">
        <color rgb="FF173B83"/>
      </top>
      <bottom/>
      <diagonal/>
    </border>
    <border>
      <left style="thin">
        <color indexed="64"/>
      </left>
      <right style="thin">
        <color indexed="64"/>
      </right>
      <top/>
      <bottom/>
      <diagonal/>
    </border>
    <border>
      <left/>
      <right/>
      <top style="medium">
        <color rgb="FF173B83"/>
      </top>
      <bottom style="thin">
        <color rgb="FF173B83"/>
      </bottom>
      <diagonal/>
    </border>
    <border>
      <left/>
      <right style="thin">
        <color rgb="FF173B83"/>
      </right>
      <top style="thin">
        <color rgb="FF173B83"/>
      </top>
      <bottom style="thin">
        <color rgb="FF173B83"/>
      </bottom>
      <diagonal/>
    </border>
    <border>
      <left style="thin">
        <color indexed="64"/>
      </left>
      <right/>
      <top style="thin">
        <color rgb="FF173B83"/>
      </top>
      <bottom style="thin">
        <color rgb="FF003399"/>
      </bottom>
      <diagonal/>
    </border>
    <border>
      <left style="thin">
        <color indexed="64"/>
      </left>
      <right/>
      <top style="thin">
        <color rgb="FF003399"/>
      </top>
      <bottom style="thin">
        <color rgb="FF003399"/>
      </bottom>
      <diagonal/>
    </border>
    <border>
      <left/>
      <right/>
      <top style="thin">
        <color rgb="FF003399"/>
      </top>
      <bottom style="thin">
        <color rgb="FF003399"/>
      </bottom>
      <diagonal/>
    </border>
  </borders>
  <cellStyleXfs count="4">
    <xf numFmtId="0" fontId="0" fillId="0" borderId="0"/>
    <xf numFmtId="0" fontId="1" fillId="2" borderId="1" applyNumberFormat="0" applyAlignment="0" applyProtection="0"/>
    <xf numFmtId="0" fontId="17" fillId="0" borderId="0" applyNumberFormat="0" applyFill="0" applyBorder="0" applyAlignment="0" applyProtection="0"/>
    <xf numFmtId="43" fontId="48" fillId="0" borderId="0" applyFont="0" applyFill="0" applyBorder="0" applyAlignment="0" applyProtection="0"/>
  </cellStyleXfs>
  <cellXfs count="738">
    <xf numFmtId="0" fontId="0" fillId="0" borderId="0" xfId="0"/>
    <xf numFmtId="0" fontId="2" fillId="3" borderId="0" xfId="0" applyFont="1" applyFill="1"/>
    <xf numFmtId="0" fontId="2" fillId="3" borderId="0" xfId="0" applyFont="1" applyFill="1" applyAlignment="1">
      <alignment horizontal="center"/>
    </xf>
    <xf numFmtId="0" fontId="4" fillId="3" borderId="0" xfId="0" applyFont="1" applyFill="1"/>
    <xf numFmtId="0" fontId="2" fillId="3" borderId="0" xfId="0" applyFont="1" applyFill="1" applyAlignment="1">
      <alignment wrapText="1"/>
    </xf>
    <xf numFmtId="0" fontId="2" fillId="3" borderId="0" xfId="0" applyFont="1" applyFill="1" applyAlignment="1">
      <alignment horizontal="left" vertical="center" wrapText="1"/>
    </xf>
    <xf numFmtId="0" fontId="6" fillId="3" borderId="0" xfId="0" applyFont="1" applyFill="1"/>
    <xf numFmtId="0" fontId="2" fillId="3" borderId="0" xfId="0" applyFont="1" applyFill="1" applyAlignment="1">
      <alignment vertical="center"/>
    </xf>
    <xf numFmtId="0" fontId="3" fillId="3" borderId="0" xfId="0" applyFont="1" applyFill="1" applyAlignment="1">
      <alignment horizontal="left" vertical="center"/>
    </xf>
    <xf numFmtId="14" fontId="2" fillId="3" borderId="0" xfId="0" applyNumberFormat="1" applyFont="1" applyFill="1" applyAlignment="1">
      <alignment horizontal="left" vertical="center"/>
    </xf>
    <xf numFmtId="0" fontId="8" fillId="3" borderId="7" xfId="0" applyFont="1" applyFill="1" applyBorder="1" applyAlignment="1">
      <alignment horizontal="left" vertical="center" wrapText="1"/>
    </xf>
    <xf numFmtId="0" fontId="2" fillId="3" borderId="0" xfId="0" applyFont="1" applyFill="1" applyAlignment="1">
      <alignment horizontal="center" vertical="center" wrapText="1"/>
    </xf>
    <xf numFmtId="0" fontId="8" fillId="3" borderId="0" xfId="0" applyFont="1" applyFill="1" applyAlignment="1">
      <alignment horizontal="left" vertical="center" wrapText="1"/>
    </xf>
    <xf numFmtId="0" fontId="8" fillId="3" borderId="6" xfId="0" applyFont="1" applyFill="1" applyBorder="1" applyAlignment="1">
      <alignment horizontal="left" vertical="center" wrapText="1" indent="1"/>
    </xf>
    <xf numFmtId="0" fontId="2" fillId="3" borderId="0" xfId="0" applyFont="1" applyFill="1" applyAlignment="1">
      <alignment horizontal="left" vertical="center" indent="1"/>
    </xf>
    <xf numFmtId="0" fontId="15" fillId="3" borderId="0" xfId="0" applyFont="1" applyFill="1"/>
    <xf numFmtId="16" fontId="5" fillId="3" borderId="0" xfId="0" applyNumberFormat="1" applyFont="1" applyFill="1"/>
    <xf numFmtId="0" fontId="9" fillId="3" borderId="0" xfId="0" applyFont="1" applyFill="1" applyAlignment="1">
      <alignment horizontal="left" vertical="center" wrapText="1"/>
    </xf>
    <xf numFmtId="0" fontId="9" fillId="3" borderId="0" xfId="0" applyFont="1" applyFill="1"/>
    <xf numFmtId="0" fontId="21" fillId="3" borderId="0" xfId="0" applyFont="1" applyFill="1"/>
    <xf numFmtId="0" fontId="8" fillId="3" borderId="0" xfId="0" applyFont="1" applyFill="1" applyAlignment="1">
      <alignment wrapText="1"/>
    </xf>
    <xf numFmtId="0" fontId="12" fillId="3" borderId="0" xfId="0" applyFont="1" applyFill="1"/>
    <xf numFmtId="14" fontId="8" fillId="3" borderId="0" xfId="0" applyNumberFormat="1" applyFont="1" applyFill="1" applyAlignment="1">
      <alignment horizontal="left" wrapText="1"/>
    </xf>
    <xf numFmtId="0" fontId="8" fillId="3" borderId="0" xfId="0" applyFont="1" applyFill="1" applyAlignment="1">
      <alignment horizontal="left" vertical="top" wrapText="1"/>
    </xf>
    <xf numFmtId="0" fontId="8" fillId="3" borderId="0" xfId="0" applyFont="1" applyFill="1" applyAlignment="1">
      <alignment vertical="top" wrapText="1"/>
    </xf>
    <xf numFmtId="0" fontId="3" fillId="3" borderId="0" xfId="0" applyFont="1" applyFill="1" applyAlignment="1">
      <alignment horizontal="left"/>
    </xf>
    <xf numFmtId="0" fontId="2" fillId="3" borderId="0" xfId="0" applyFont="1" applyFill="1" applyAlignment="1">
      <alignment horizontal="left" vertical="center" wrapText="1" indent="1"/>
    </xf>
    <xf numFmtId="0" fontId="2" fillId="3" borderId="0" xfId="0" applyFont="1" applyFill="1" applyAlignment="1">
      <alignment vertical="center" wrapText="1"/>
    </xf>
    <xf numFmtId="0" fontId="28" fillId="3" borderId="0" xfId="0" applyFont="1" applyFill="1" applyAlignment="1">
      <alignment horizontal="center" vertical="center"/>
    </xf>
    <xf numFmtId="0" fontId="2" fillId="3" borderId="0" xfId="0" applyFont="1" applyFill="1" applyAlignment="1">
      <alignment horizontal="left" vertical="top" wrapText="1"/>
    </xf>
    <xf numFmtId="0" fontId="9" fillId="3" borderId="0" xfId="0" applyFont="1" applyFill="1" applyAlignment="1">
      <alignment horizontal="left" vertical="center"/>
    </xf>
    <xf numFmtId="0" fontId="3" fillId="5" borderId="0" xfId="0" applyFont="1" applyFill="1" applyAlignment="1">
      <alignment horizontal="left" vertical="center"/>
    </xf>
    <xf numFmtId="0" fontId="2" fillId="5" borderId="0" xfId="0" applyFont="1" applyFill="1"/>
    <xf numFmtId="14" fontId="2" fillId="5" borderId="0" xfId="0" applyNumberFormat="1" applyFont="1" applyFill="1" applyAlignment="1">
      <alignment horizontal="left" vertical="center"/>
    </xf>
    <xf numFmtId="0" fontId="9" fillId="0" borderId="0" xfId="0" applyFont="1" applyAlignment="1">
      <alignment horizontal="left" vertical="center"/>
    </xf>
    <xf numFmtId="0" fontId="9" fillId="0" borderId="0" xfId="0" applyFont="1"/>
    <xf numFmtId="0" fontId="38" fillId="0" borderId="0" xfId="0" applyFont="1" applyAlignment="1">
      <alignment vertical="center"/>
    </xf>
    <xf numFmtId="0" fontId="38" fillId="0" borderId="0" xfId="0" applyFont="1" applyAlignment="1">
      <alignment horizontal="center" vertical="center"/>
    </xf>
    <xf numFmtId="0" fontId="38" fillId="0" borderId="0" xfId="0" applyFont="1"/>
    <xf numFmtId="0" fontId="38" fillId="0" borderId="0" xfId="0" applyFont="1" applyAlignment="1">
      <alignment vertical="center" wrapText="1"/>
    </xf>
    <xf numFmtId="0" fontId="38" fillId="0" borderId="0" xfId="0" applyFont="1" applyAlignment="1">
      <alignment horizontal="center" vertical="center" wrapText="1"/>
    </xf>
    <xf numFmtId="0" fontId="38" fillId="0" borderId="0" xfId="0" applyFont="1" applyAlignment="1">
      <alignment wrapText="1"/>
    </xf>
    <xf numFmtId="0" fontId="38"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center" vertical="center"/>
    </xf>
    <xf numFmtId="0" fontId="39"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vertical="center"/>
    </xf>
    <xf numFmtId="0" fontId="39" fillId="0" borderId="0" xfId="0" applyFont="1"/>
    <xf numFmtId="0" fontId="39" fillId="0" borderId="0" xfId="0" applyFont="1" applyAlignment="1">
      <alignment vertical="center" wrapText="1"/>
    </xf>
    <xf numFmtId="0" fontId="39" fillId="0" borderId="0" xfId="0" applyFont="1" applyAlignment="1">
      <alignment horizontal="center" vertical="center" wrapText="1"/>
    </xf>
    <xf numFmtId="0" fontId="39" fillId="0" borderId="0" xfId="0" applyFont="1" applyAlignment="1">
      <alignment wrapText="1"/>
    </xf>
    <xf numFmtId="0" fontId="27" fillId="0" borderId="0" xfId="0" applyFont="1"/>
    <xf numFmtId="0" fontId="39" fillId="0" borderId="0" xfId="0" applyFont="1" applyAlignment="1">
      <alignment horizontal="right" vertical="center"/>
    </xf>
    <xf numFmtId="0" fontId="39" fillId="5" borderId="10" xfId="0" applyFont="1" applyFill="1" applyBorder="1" applyAlignment="1">
      <alignment horizontal="center" vertical="center"/>
    </xf>
    <xf numFmtId="0" fontId="39" fillId="6" borderId="10" xfId="0" applyFont="1" applyFill="1" applyBorder="1" applyAlignment="1">
      <alignment vertical="center"/>
    </xf>
    <xf numFmtId="0" fontId="39" fillId="6" borderId="10" xfId="0" applyFont="1" applyFill="1" applyBorder="1" applyAlignment="1">
      <alignment horizontal="center" vertical="center"/>
    </xf>
    <xf numFmtId="0" fontId="27" fillId="6" borderId="10" xfId="0" applyFont="1" applyFill="1" applyBorder="1" applyAlignment="1">
      <alignment horizontal="center" vertical="center"/>
    </xf>
    <xf numFmtId="0" fontId="39" fillId="6" borderId="10" xfId="0" applyFont="1" applyFill="1" applyBorder="1" applyAlignment="1">
      <alignment horizontal="left" vertical="center"/>
    </xf>
    <xf numFmtId="0" fontId="27" fillId="6" borderId="10" xfId="0" applyFont="1" applyFill="1" applyBorder="1" applyAlignment="1">
      <alignment horizontal="left" vertical="center"/>
    </xf>
    <xf numFmtId="0" fontId="27" fillId="6" borderId="10" xfId="0" applyFont="1" applyFill="1" applyBorder="1" applyAlignment="1">
      <alignment vertical="center"/>
    </xf>
    <xf numFmtId="0" fontId="38" fillId="3" borderId="0" xfId="0" applyFont="1" applyFill="1" applyAlignment="1">
      <alignment wrapText="1"/>
    </xf>
    <xf numFmtId="0" fontId="39" fillId="3" borderId="0" xfId="0" applyFont="1" applyFill="1" applyAlignment="1">
      <alignment vertical="center"/>
    </xf>
    <xf numFmtId="0" fontId="27" fillId="3" borderId="0" xfId="0" applyFont="1" applyFill="1" applyAlignment="1">
      <alignment vertical="center"/>
    </xf>
    <xf numFmtId="0" fontId="38" fillId="3" borderId="0" xfId="0" applyFont="1" applyFill="1" applyAlignment="1">
      <alignment vertical="center"/>
    </xf>
    <xf numFmtId="0" fontId="39" fillId="3" borderId="0" xfId="0" applyFont="1" applyFill="1" applyAlignment="1">
      <alignment vertical="center" wrapText="1"/>
    </xf>
    <xf numFmtId="0" fontId="27" fillId="3" borderId="0" xfId="0" applyFont="1" applyFill="1"/>
    <xf numFmtId="0" fontId="38" fillId="6" borderId="10" xfId="0" applyFont="1" applyFill="1" applyBorder="1" applyAlignment="1">
      <alignment vertical="center" wrapText="1"/>
    </xf>
    <xf numFmtId="0" fontId="38" fillId="6" borderId="10" xfId="0" applyFont="1" applyFill="1" applyBorder="1" applyAlignment="1">
      <alignment vertical="center"/>
    </xf>
    <xf numFmtId="0" fontId="39" fillId="6" borderId="10" xfId="0" applyFont="1" applyFill="1" applyBorder="1" applyAlignment="1">
      <alignment vertical="center" wrapText="1"/>
    </xf>
    <xf numFmtId="0" fontId="39" fillId="6" borderId="10" xfId="0" applyFont="1" applyFill="1" applyBorder="1"/>
    <xf numFmtId="0" fontId="40" fillId="0" borderId="0" xfId="0" applyFont="1" applyAlignment="1">
      <alignment vertical="center"/>
    </xf>
    <xf numFmtId="0" fontId="2" fillId="0" borderId="0" xfId="0" applyFont="1" applyAlignment="1">
      <alignment wrapText="1"/>
    </xf>
    <xf numFmtId="0" fontId="2" fillId="0" borderId="0" xfId="0" applyFont="1"/>
    <xf numFmtId="0" fontId="2" fillId="0" borderId="0" xfId="0" applyFont="1" applyAlignment="1">
      <alignment horizontal="left" vertical="center" wrapText="1"/>
    </xf>
    <xf numFmtId="0" fontId="9" fillId="0" borderId="0" xfId="0" applyFont="1" applyAlignment="1">
      <alignment horizontal="left" vertical="center" wrapText="1"/>
    </xf>
    <xf numFmtId="0" fontId="0" fillId="0" borderId="0" xfId="0" applyAlignment="1">
      <alignment wrapText="1"/>
    </xf>
    <xf numFmtId="0" fontId="39" fillId="7" borderId="9" xfId="0" applyFont="1" applyFill="1" applyBorder="1" applyAlignment="1">
      <alignment vertical="center"/>
    </xf>
    <xf numFmtId="0" fontId="38" fillId="6" borderId="10" xfId="0" applyFont="1" applyFill="1" applyBorder="1" applyAlignment="1">
      <alignment horizontal="left" vertical="center" wrapText="1"/>
    </xf>
    <xf numFmtId="0" fontId="38" fillId="6" borderId="10" xfId="0" applyFont="1" applyFill="1" applyBorder="1" applyAlignment="1">
      <alignment horizontal="left" vertical="center"/>
    </xf>
    <xf numFmtId="0" fontId="39" fillId="6" borderId="10" xfId="0" applyFont="1" applyFill="1" applyBorder="1" applyAlignment="1">
      <alignment horizontal="left" vertical="center" wrapText="1"/>
    </xf>
    <xf numFmtId="0" fontId="39" fillId="6" borderId="10" xfId="0" applyFont="1" applyFill="1" applyBorder="1" applyAlignment="1">
      <alignment horizontal="left"/>
    </xf>
    <xf numFmtId="0" fontId="40" fillId="5" borderId="10" xfId="0" applyFont="1" applyFill="1" applyBorder="1" applyAlignment="1">
      <alignment horizontal="center" vertical="center"/>
    </xf>
    <xf numFmtId="0" fontId="40" fillId="0" borderId="0" xfId="0" applyFont="1" applyAlignment="1">
      <alignment vertical="center" wrapText="1"/>
    </xf>
    <xf numFmtId="0" fontId="40" fillId="0" borderId="0" xfId="0" applyFont="1" applyAlignment="1">
      <alignment horizontal="left" vertical="center" wrapText="1"/>
    </xf>
    <xf numFmtId="0" fontId="40"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xf>
    <xf numFmtId="0" fontId="0" fillId="0" borderId="0" xfId="0" applyAlignment="1">
      <alignment vertical="center"/>
    </xf>
    <xf numFmtId="0" fontId="27" fillId="6" borderId="10" xfId="0" applyFont="1" applyFill="1" applyBorder="1" applyAlignment="1">
      <alignment horizontal="right" vertical="center"/>
    </xf>
    <xf numFmtId="0" fontId="27" fillId="6" borderId="15" xfId="0" applyFont="1" applyFill="1" applyBorder="1" applyAlignment="1">
      <alignment vertical="center"/>
    </xf>
    <xf numFmtId="0" fontId="27" fillId="6" borderId="16" xfId="0" applyFont="1" applyFill="1" applyBorder="1" applyAlignment="1">
      <alignment vertical="center"/>
    </xf>
    <xf numFmtId="0" fontId="27" fillId="6" borderId="17" xfId="0" applyFont="1" applyFill="1" applyBorder="1" applyAlignment="1">
      <alignment vertical="center"/>
    </xf>
    <xf numFmtId="0" fontId="39" fillId="0" borderId="0" xfId="0" applyFont="1" applyAlignment="1">
      <alignment horizontal="left" vertical="center" wrapText="1"/>
    </xf>
    <xf numFmtId="0" fontId="4" fillId="0" borderId="0" xfId="0" applyFont="1"/>
    <xf numFmtId="0" fontId="2" fillId="0" borderId="0" xfId="0" applyFont="1" applyAlignment="1">
      <alignment horizontal="left" vertical="center"/>
    </xf>
    <xf numFmtId="0" fontId="0" fillId="0" borderId="0" xfId="0" applyAlignment="1">
      <alignment horizontal="center" vertical="center"/>
    </xf>
    <xf numFmtId="16" fontId="24" fillId="0" borderId="0" xfId="0" applyNumberFormat="1" applyFont="1"/>
    <xf numFmtId="0" fontId="2" fillId="3" borderId="0" xfId="1" applyFont="1" applyFill="1" applyBorder="1" applyAlignment="1">
      <alignment horizontal="left" vertical="center" indent="1"/>
    </xf>
    <xf numFmtId="0" fontId="8" fillId="0" borderId="0" xfId="0" applyFont="1" applyAlignment="1">
      <alignment horizontal="left" vertical="center" wrapText="1"/>
    </xf>
    <xf numFmtId="0" fontId="9" fillId="0" borderId="23" xfId="0" applyFont="1" applyBorder="1" applyAlignment="1">
      <alignment horizontal="left" vertical="center"/>
    </xf>
    <xf numFmtId="0" fontId="8" fillId="3" borderId="24" xfId="0" applyFont="1" applyFill="1" applyBorder="1" applyAlignment="1">
      <alignment horizontal="left" vertical="center" wrapText="1"/>
    </xf>
    <xf numFmtId="0" fontId="23" fillId="3" borderId="23" xfId="0" applyFont="1" applyFill="1" applyBorder="1" applyAlignment="1">
      <alignment horizontal="left" vertical="center" wrapText="1"/>
    </xf>
    <xf numFmtId="0" fontId="2" fillId="3" borderId="23" xfId="0" applyFont="1" applyFill="1" applyBorder="1"/>
    <xf numFmtId="0" fontId="8" fillId="3" borderId="26" xfId="0" applyFont="1" applyFill="1" applyBorder="1" applyAlignment="1">
      <alignment horizontal="left" vertical="center" wrapText="1"/>
    </xf>
    <xf numFmtId="0" fontId="8" fillId="3" borderId="29" xfId="0" applyFont="1" applyFill="1" applyBorder="1" applyAlignment="1">
      <alignment horizontal="left" vertical="center" wrapText="1"/>
    </xf>
    <xf numFmtId="16" fontId="5" fillId="0" borderId="0" xfId="0" applyNumberFormat="1" applyFont="1"/>
    <xf numFmtId="0" fontId="39" fillId="6" borderId="10" xfId="0" applyFont="1" applyFill="1" applyBorder="1" applyAlignment="1">
      <alignment horizontal="center" vertical="center" wrapText="1"/>
    </xf>
    <xf numFmtId="0" fontId="22" fillId="3" borderId="0" xfId="0" applyFont="1" applyFill="1" applyAlignment="1">
      <alignment horizontal="left" vertical="center"/>
    </xf>
    <xf numFmtId="0" fontId="2" fillId="0" borderId="0" xfId="0" applyFont="1" applyAlignment="1">
      <alignment vertical="center" wrapText="1"/>
    </xf>
    <xf numFmtId="0" fontId="0" fillId="0" borderId="0" xfId="0" applyAlignment="1">
      <alignment vertical="center" wrapText="1"/>
    </xf>
    <xf numFmtId="0" fontId="38" fillId="3" borderId="0" xfId="0" applyFont="1" applyFill="1" applyAlignment="1">
      <alignment vertical="center" wrapText="1"/>
    </xf>
    <xf numFmtId="0" fontId="9" fillId="0" borderId="0" xfId="0" applyFont="1" applyAlignment="1">
      <alignment vertical="center"/>
    </xf>
    <xf numFmtId="0" fontId="0" fillId="0" borderId="0" xfId="0" applyAlignment="1">
      <alignment horizontal="right" vertical="center"/>
    </xf>
    <xf numFmtId="0" fontId="2" fillId="8" borderId="0" xfId="0" applyFont="1" applyFill="1"/>
    <xf numFmtId="0" fontId="2" fillId="8" borderId="0" xfId="0" applyFont="1" applyFill="1" applyAlignment="1">
      <alignment horizontal="center"/>
    </xf>
    <xf numFmtId="0" fontId="2" fillId="8" borderId="0" xfId="0" applyFont="1" applyFill="1" applyAlignment="1">
      <alignment vertical="center"/>
    </xf>
    <xf numFmtId="0" fontId="44" fillId="0" borderId="0" xfId="0" applyFont="1"/>
    <xf numFmtId="0" fontId="44" fillId="3" borderId="0" xfId="0" applyFont="1" applyFill="1"/>
    <xf numFmtId="0" fontId="2" fillId="8" borderId="0" xfId="0" applyFont="1" applyFill="1" applyAlignment="1">
      <alignment wrapText="1"/>
    </xf>
    <xf numFmtId="0" fontId="2" fillId="8" borderId="0" xfId="0" applyFont="1" applyFill="1" applyAlignment="1">
      <alignment horizontal="left" vertical="center" wrapText="1"/>
    </xf>
    <xf numFmtId="0" fontId="9" fillId="8" borderId="0" xfId="0" applyFont="1" applyFill="1" applyAlignment="1">
      <alignment horizontal="left" vertical="center" wrapText="1"/>
    </xf>
    <xf numFmtId="0" fontId="36" fillId="8" borderId="0" xfId="0" applyFont="1" applyFill="1"/>
    <xf numFmtId="0" fontId="36" fillId="8" borderId="0" xfId="0" applyFont="1" applyFill="1" applyAlignment="1">
      <alignment wrapText="1"/>
    </xf>
    <xf numFmtId="0" fontId="37" fillId="8" borderId="0" xfId="0" applyFont="1" applyFill="1"/>
    <xf numFmtId="0" fontId="46" fillId="0" borderId="0" xfId="0" applyFont="1"/>
    <xf numFmtId="49" fontId="20" fillId="8" borderId="0" xfId="0" applyNumberFormat="1" applyFont="1" applyFill="1" applyAlignment="1">
      <alignment vertical="center"/>
    </xf>
    <xf numFmtId="0" fontId="19" fillId="8" borderId="0" xfId="0" applyFont="1" applyFill="1" applyAlignment="1">
      <alignment vertical="center"/>
    </xf>
    <xf numFmtId="0" fontId="11" fillId="8" borderId="0" xfId="0" applyFont="1" applyFill="1" applyAlignment="1">
      <alignment vertical="center"/>
    </xf>
    <xf numFmtId="0" fontId="11" fillId="8" borderId="0" xfId="0" applyFont="1" applyFill="1" applyAlignment="1">
      <alignment horizontal="center" vertical="center" wrapText="1"/>
    </xf>
    <xf numFmtId="0" fontId="10" fillId="8" borderId="5" xfId="0" applyFont="1" applyFill="1" applyBorder="1" applyAlignment="1">
      <alignment horizontal="center" vertical="center" wrapText="1"/>
    </xf>
    <xf numFmtId="0" fontId="10" fillId="8" borderId="0" xfId="0" applyFont="1" applyFill="1" applyAlignment="1">
      <alignment horizontal="center" vertical="center" wrapText="1"/>
    </xf>
    <xf numFmtId="0" fontId="16" fillId="8" borderId="0" xfId="0" applyFont="1" applyFill="1" applyAlignment="1">
      <alignment horizontal="center" vertical="center" wrapText="1"/>
    </xf>
    <xf numFmtId="0" fontId="0" fillId="8" borderId="0" xfId="0" applyFill="1" applyAlignment="1">
      <alignment wrapText="1"/>
    </xf>
    <xf numFmtId="0" fontId="39" fillId="8" borderId="0" xfId="0" applyFont="1" applyFill="1" applyAlignment="1">
      <alignment wrapText="1"/>
    </xf>
    <xf numFmtId="0" fontId="39" fillId="8" borderId="0" xfId="0" applyFont="1" applyFill="1" applyAlignment="1">
      <alignment vertical="center" wrapText="1"/>
    </xf>
    <xf numFmtId="0" fontId="39" fillId="8" borderId="0" xfId="0" applyFont="1" applyFill="1" applyAlignment="1">
      <alignment vertical="center"/>
    </xf>
    <xf numFmtId="0" fontId="39" fillId="8" borderId="0" xfId="0" applyFont="1" applyFill="1" applyAlignment="1">
      <alignment horizontal="center" vertical="center"/>
    </xf>
    <xf numFmtId="0" fontId="39" fillId="8" borderId="0" xfId="0" applyFont="1" applyFill="1" applyAlignment="1">
      <alignment horizontal="right" vertical="center"/>
    </xf>
    <xf numFmtId="0" fontId="39" fillId="8" borderId="0" xfId="0" applyFont="1" applyFill="1" applyAlignment="1">
      <alignment horizontal="center" vertical="center" wrapText="1"/>
    </xf>
    <xf numFmtId="0" fontId="39" fillId="8" borderId="0" xfId="0" applyFont="1" applyFill="1"/>
    <xf numFmtId="0" fontId="8" fillId="3" borderId="27"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3" borderId="40" xfId="0" applyFont="1" applyFill="1" applyBorder="1" applyAlignment="1">
      <alignment horizontal="left" vertical="center" wrapText="1"/>
    </xf>
    <xf numFmtId="0" fontId="8" fillId="3" borderId="42" xfId="0" applyFont="1" applyFill="1" applyBorder="1" applyAlignment="1">
      <alignment horizontal="left" vertical="center" wrapText="1"/>
    </xf>
    <xf numFmtId="0" fontId="9" fillId="0" borderId="43" xfId="0" applyFont="1" applyBorder="1" applyAlignment="1">
      <alignment horizontal="left" vertical="center"/>
    </xf>
    <xf numFmtId="0" fontId="23" fillId="3" borderId="43" xfId="0" applyFont="1" applyFill="1" applyBorder="1" applyAlignment="1">
      <alignment horizontal="left" vertical="center" wrapText="1"/>
    </xf>
    <xf numFmtId="0" fontId="23" fillId="3" borderId="0" xfId="0" applyFont="1" applyFill="1" applyAlignment="1">
      <alignment horizontal="left" vertical="center" wrapText="1"/>
    </xf>
    <xf numFmtId="0" fontId="9" fillId="3" borderId="43" xfId="0" applyFont="1" applyFill="1" applyBorder="1" applyAlignment="1">
      <alignment horizontal="left" vertical="center"/>
    </xf>
    <xf numFmtId="0" fontId="2" fillId="3" borderId="43" xfId="0" applyFont="1" applyFill="1" applyBorder="1"/>
    <xf numFmtId="0" fontId="8" fillId="3" borderId="43" xfId="0" applyFont="1" applyFill="1" applyBorder="1" applyAlignment="1">
      <alignment horizontal="left" vertical="center" wrapText="1"/>
    </xf>
    <xf numFmtId="0" fontId="47" fillId="0" borderId="46" xfId="0" applyFont="1" applyBorder="1" applyAlignment="1">
      <alignment horizontal="center" vertical="center" wrapText="1"/>
    </xf>
    <xf numFmtId="0" fontId="8" fillId="3" borderId="0" xfId="0" applyFont="1" applyFill="1" applyAlignment="1">
      <alignment horizontal="left" vertical="center" wrapText="1" indent="2"/>
    </xf>
    <xf numFmtId="0" fontId="12" fillId="3" borderId="52" xfId="0" applyFont="1" applyFill="1" applyBorder="1" applyAlignment="1">
      <alignment horizontal="left" vertical="center" wrapText="1" indent="1"/>
    </xf>
    <xf numFmtId="0" fontId="8" fillId="3" borderId="52"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8" fillId="3" borderId="45" xfId="0" applyFont="1" applyFill="1" applyBorder="1" applyAlignment="1">
      <alignment horizontal="left" vertical="center" wrapText="1" indent="2"/>
    </xf>
    <xf numFmtId="0" fontId="12" fillId="3" borderId="52"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9" fillId="8" borderId="0" xfId="0" applyFont="1" applyFill="1"/>
    <xf numFmtId="0" fontId="0" fillId="8" borderId="0" xfId="0" applyFill="1"/>
    <xf numFmtId="0" fontId="22" fillId="8" borderId="0" xfId="0" applyFont="1" applyFill="1" applyAlignment="1">
      <alignment horizontal="center" vertical="center" wrapText="1"/>
    </xf>
    <xf numFmtId="0" fontId="0" fillId="8" borderId="0" xfId="0" applyFill="1" applyAlignment="1">
      <alignment vertical="center" wrapText="1"/>
    </xf>
    <xf numFmtId="0" fontId="8" fillId="0" borderId="43" xfId="0" applyFont="1" applyBorder="1" applyAlignment="1">
      <alignment horizontal="left" vertical="center" wrapText="1"/>
    </xf>
    <xf numFmtId="0" fontId="9" fillId="8" borderId="5" xfId="0" applyFont="1" applyFill="1" applyBorder="1" applyAlignment="1">
      <alignment horizontal="center" vertical="center" wrapText="1"/>
    </xf>
    <xf numFmtId="0" fontId="9" fillId="8" borderId="0" xfId="0" applyFont="1" applyFill="1" applyAlignment="1">
      <alignment horizontal="center" vertical="center" wrapText="1"/>
    </xf>
    <xf numFmtId="0" fontId="22" fillId="8" borderId="5" xfId="0" applyFont="1" applyFill="1" applyBorder="1" applyAlignment="1">
      <alignment horizontal="center" vertical="center" wrapText="1"/>
    </xf>
    <xf numFmtId="0" fontId="6" fillId="8" borderId="0" xfId="0" applyFont="1" applyFill="1"/>
    <xf numFmtId="0" fontId="2" fillId="3" borderId="27" xfId="0" applyFont="1" applyFill="1" applyBorder="1" applyAlignment="1">
      <alignment horizontal="left" vertical="center" wrapText="1" indent="1"/>
    </xf>
    <xf numFmtId="0" fontId="3" fillId="3" borderId="42" xfId="0" applyFont="1" applyFill="1" applyBorder="1" applyAlignment="1">
      <alignment horizontal="center" vertical="center" wrapText="1"/>
    </xf>
    <xf numFmtId="0" fontId="2" fillId="3" borderId="66" xfId="0" applyFont="1" applyFill="1" applyBorder="1" applyAlignment="1">
      <alignment wrapText="1"/>
    </xf>
    <xf numFmtId="0" fontId="3" fillId="3" borderId="50" xfId="0" applyFont="1" applyFill="1" applyBorder="1" applyAlignment="1">
      <alignment horizontal="center" vertical="center" wrapText="1"/>
    </xf>
    <xf numFmtId="0" fontId="3" fillId="3" borderId="0" xfId="0" applyFont="1" applyFill="1" applyAlignment="1">
      <alignment horizontal="center" vertical="center" wrapText="1"/>
    </xf>
    <xf numFmtId="0" fontId="2" fillId="3" borderId="70" xfId="0" applyFont="1" applyFill="1" applyBorder="1" applyAlignment="1">
      <alignment horizontal="left" vertical="center" wrapText="1" indent="1"/>
    </xf>
    <xf numFmtId="0" fontId="12" fillId="3" borderId="8" xfId="0" applyFont="1" applyFill="1" applyBorder="1" applyAlignment="1">
      <alignment horizontal="left" vertical="center" wrapText="1"/>
    </xf>
    <xf numFmtId="0" fontId="8" fillId="3" borderId="75" xfId="0" applyFont="1" applyFill="1" applyBorder="1" applyAlignment="1">
      <alignment horizontal="left" vertical="center" wrapText="1" indent="2"/>
    </xf>
    <xf numFmtId="0" fontId="8" fillId="3" borderId="21" xfId="0" applyFont="1" applyFill="1" applyBorder="1" applyAlignment="1">
      <alignment horizontal="left" vertical="center" wrapText="1"/>
    </xf>
    <xf numFmtId="0" fontId="8" fillId="3" borderId="70" xfId="0" applyFont="1" applyFill="1" applyBorder="1" applyAlignment="1">
      <alignment horizontal="left" vertical="center" wrapText="1"/>
    </xf>
    <xf numFmtId="0" fontId="8" fillId="3" borderId="66" xfId="0" applyFont="1" applyFill="1" applyBorder="1" applyAlignment="1">
      <alignment horizontal="left" vertical="center" wrapText="1" indent="2"/>
    </xf>
    <xf numFmtId="0" fontId="8" fillId="3" borderId="88" xfId="0" applyFont="1" applyFill="1" applyBorder="1" applyAlignment="1">
      <alignment horizontal="left" vertical="center" wrapText="1"/>
    </xf>
    <xf numFmtId="0" fontId="43" fillId="0" borderId="46" xfId="0" applyFont="1" applyBorder="1" applyAlignment="1">
      <alignment horizontal="center" vertical="center" wrapText="1"/>
    </xf>
    <xf numFmtId="0" fontId="8" fillId="3" borderId="91" xfId="0" applyFont="1" applyFill="1" applyBorder="1" applyAlignment="1">
      <alignment horizontal="left" vertical="center" wrapText="1" indent="2"/>
    </xf>
    <xf numFmtId="0" fontId="8" fillId="3" borderId="64" xfId="0" applyFont="1" applyFill="1" applyBorder="1" applyAlignment="1">
      <alignment horizontal="left" vertical="center" wrapText="1"/>
    </xf>
    <xf numFmtId="0" fontId="8" fillId="3" borderId="97" xfId="0" applyFont="1" applyFill="1" applyBorder="1" applyAlignment="1">
      <alignment vertical="top" wrapText="1"/>
    </xf>
    <xf numFmtId="0" fontId="22" fillId="3" borderId="43" xfId="0" applyFont="1" applyFill="1" applyBorder="1" applyAlignment="1">
      <alignment horizontal="left" vertical="center"/>
    </xf>
    <xf numFmtId="0" fontId="8" fillId="3" borderId="103" xfId="0" applyFont="1" applyFill="1" applyBorder="1" applyAlignment="1">
      <alignment horizontal="left" vertical="center" wrapText="1"/>
    </xf>
    <xf numFmtId="0" fontId="22" fillId="0" borderId="43" xfId="0" applyFont="1" applyBorder="1" applyAlignment="1">
      <alignment horizontal="left" vertical="center"/>
    </xf>
    <xf numFmtId="0" fontId="8" fillId="3" borderId="35" xfId="0" applyFont="1" applyFill="1" applyBorder="1" applyAlignment="1">
      <alignment horizontal="left" vertical="center" wrapText="1" indent="1"/>
    </xf>
    <xf numFmtId="0" fontId="8" fillId="3" borderId="42" xfId="0" applyFont="1" applyFill="1" applyBorder="1" applyAlignment="1">
      <alignment horizontal="left" vertical="center" wrapText="1" indent="2"/>
    </xf>
    <xf numFmtId="0" fontId="12" fillId="3" borderId="35" xfId="0" applyFont="1" applyFill="1" applyBorder="1" applyAlignment="1">
      <alignment horizontal="left" vertical="center" wrapText="1" indent="1"/>
    </xf>
    <xf numFmtId="1" fontId="39" fillId="5" borderId="10" xfId="0" applyNumberFormat="1" applyFont="1" applyFill="1" applyBorder="1" applyAlignment="1">
      <alignment horizontal="center" vertical="center"/>
    </xf>
    <xf numFmtId="0" fontId="8" fillId="3" borderId="91" xfId="0" applyFont="1" applyFill="1" applyBorder="1" applyAlignment="1">
      <alignment horizontal="left" vertical="center" wrapText="1"/>
    </xf>
    <xf numFmtId="0" fontId="39" fillId="10" borderId="10" xfId="0" applyFont="1" applyFill="1" applyBorder="1" applyAlignment="1">
      <alignment horizontal="center" vertical="center"/>
    </xf>
    <xf numFmtId="49" fontId="2" fillId="8" borderId="0" xfId="0" applyNumberFormat="1" applyFont="1" applyFill="1" applyAlignment="1">
      <alignment wrapText="1"/>
    </xf>
    <xf numFmtId="0" fontId="8" fillId="8" borderId="0" xfId="0" applyFont="1" applyFill="1"/>
    <xf numFmtId="0" fontId="33" fillId="9" borderId="30" xfId="0" applyFont="1" applyFill="1" applyBorder="1" applyAlignment="1">
      <alignment horizontal="left" vertical="center" wrapText="1"/>
    </xf>
    <xf numFmtId="0" fontId="33" fillId="9" borderId="19" xfId="0" applyFont="1" applyFill="1" applyBorder="1" applyAlignment="1">
      <alignment horizontal="left" vertical="center" wrapText="1"/>
    </xf>
    <xf numFmtId="0" fontId="33" fillId="9" borderId="51" xfId="0" applyFont="1" applyFill="1" applyBorder="1" applyAlignment="1">
      <alignment horizontal="left" vertical="center" wrapText="1"/>
    </xf>
    <xf numFmtId="0" fontId="38" fillId="8" borderId="0" xfId="0" applyFont="1" applyFill="1"/>
    <xf numFmtId="0" fontId="38" fillId="8" borderId="0" xfId="0" applyFont="1" applyFill="1" applyAlignment="1">
      <alignment wrapText="1"/>
    </xf>
    <xf numFmtId="0" fontId="38" fillId="8" borderId="0" xfId="0" applyFont="1" applyFill="1" applyAlignment="1">
      <alignment vertical="center"/>
    </xf>
    <xf numFmtId="0" fontId="27" fillId="8" borderId="0" xfId="0" applyFont="1" applyFill="1"/>
    <xf numFmtId="0" fontId="0" fillId="8" borderId="0" xfId="0" applyFill="1" applyAlignment="1">
      <alignment vertical="center"/>
    </xf>
    <xf numFmtId="0" fontId="9" fillId="5" borderId="47" xfId="0" applyFont="1" applyFill="1" applyBorder="1" applyAlignment="1" applyProtection="1">
      <alignment horizontal="center" vertical="center"/>
      <protection locked="0"/>
    </xf>
    <xf numFmtId="0" fontId="9" fillId="5" borderId="55" xfId="0" applyFont="1" applyFill="1" applyBorder="1" applyAlignment="1" applyProtection="1">
      <alignment horizontal="center" vertical="center"/>
      <protection locked="0"/>
    </xf>
    <xf numFmtId="0" fontId="9" fillId="5" borderId="57" xfId="0" applyFont="1" applyFill="1" applyBorder="1" applyAlignment="1" applyProtection="1">
      <alignment horizontal="left" vertical="center"/>
      <protection locked="0"/>
    </xf>
    <xf numFmtId="0" fontId="9" fillId="5" borderId="51" xfId="0" applyFont="1" applyFill="1" applyBorder="1" applyAlignment="1" applyProtection="1">
      <alignment horizontal="left" vertical="center"/>
      <protection locked="0"/>
    </xf>
    <xf numFmtId="0" fontId="9" fillId="5" borderId="35"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3" borderId="48" xfId="0" applyFont="1" applyFill="1" applyBorder="1" applyAlignment="1" applyProtection="1">
      <alignment vertical="center"/>
      <protection locked="0"/>
    </xf>
    <xf numFmtId="0" fontId="9" fillId="5" borderId="50" xfId="0" applyFont="1" applyFill="1" applyBorder="1" applyAlignment="1" applyProtection="1">
      <alignment horizontal="center" vertical="center"/>
      <protection locked="0"/>
    </xf>
    <xf numFmtId="0" fontId="2" fillId="5" borderId="36" xfId="1" applyFont="1" applyFill="1" applyBorder="1" applyAlignment="1" applyProtection="1">
      <alignment horizontal="right" vertical="center" indent="1"/>
      <protection locked="0"/>
    </xf>
    <xf numFmtId="14" fontId="2" fillId="5" borderId="36" xfId="1" applyNumberFormat="1" applyFont="1" applyFill="1" applyBorder="1" applyAlignment="1" applyProtection="1">
      <alignment horizontal="right" vertical="center" indent="1"/>
      <protection locked="0"/>
    </xf>
    <xf numFmtId="14" fontId="2" fillId="5" borderId="36" xfId="1" applyNumberFormat="1" applyFont="1" applyFill="1" applyBorder="1" applyAlignment="1" applyProtection="1">
      <alignment horizontal="left" vertical="center" indent="1"/>
      <protection locked="0"/>
    </xf>
    <xf numFmtId="0" fontId="9" fillId="5" borderId="72" xfId="0" applyFont="1" applyFill="1" applyBorder="1" applyAlignment="1" applyProtection="1">
      <alignment horizontal="center" vertical="center"/>
      <protection locked="0"/>
    </xf>
    <xf numFmtId="0" fontId="9" fillId="5" borderId="28" xfId="0" applyFont="1" applyFill="1" applyBorder="1" applyAlignment="1" applyProtection="1">
      <alignment horizontal="left" vertical="center"/>
      <protection locked="0"/>
    </xf>
    <xf numFmtId="0" fontId="9" fillId="5" borderId="84" xfId="0" applyFont="1" applyFill="1" applyBorder="1" applyAlignment="1" applyProtection="1">
      <alignment horizontal="center" vertical="center"/>
      <protection locked="0"/>
    </xf>
    <xf numFmtId="0" fontId="9" fillId="5" borderId="85" xfId="0" applyFont="1" applyFill="1" applyBorder="1" applyAlignment="1" applyProtection="1">
      <alignment horizontal="left" vertical="center"/>
      <protection locked="0"/>
    </xf>
    <xf numFmtId="0" fontId="9" fillId="5" borderId="81" xfId="0" applyFont="1" applyFill="1" applyBorder="1" applyAlignment="1" applyProtection="1">
      <alignment horizontal="center" vertical="center"/>
      <protection locked="0"/>
    </xf>
    <xf numFmtId="0" fontId="9" fillId="3" borderId="44" xfId="0" applyFont="1" applyFill="1" applyBorder="1" applyAlignment="1" applyProtection="1">
      <alignment vertical="center"/>
      <protection locked="0"/>
    </xf>
    <xf numFmtId="0" fontId="9" fillId="5" borderId="76" xfId="0" applyFont="1" applyFill="1" applyBorder="1" applyAlignment="1" applyProtection="1">
      <alignment horizontal="center" vertical="center"/>
      <protection locked="0"/>
    </xf>
    <xf numFmtId="0" fontId="9" fillId="3" borderId="31" xfId="0" applyFont="1" applyFill="1" applyBorder="1" applyAlignment="1" applyProtection="1">
      <alignment vertical="center"/>
      <protection locked="0"/>
    </xf>
    <xf numFmtId="0" fontId="9" fillId="5" borderId="95" xfId="0" applyFont="1" applyFill="1" applyBorder="1" applyAlignment="1" applyProtection="1">
      <alignment horizontal="center" vertical="center"/>
      <protection locked="0"/>
    </xf>
    <xf numFmtId="0" fontId="9" fillId="3" borderId="57" xfId="0" applyFont="1" applyFill="1" applyBorder="1" applyAlignment="1" applyProtection="1">
      <alignment horizontal="left" vertical="center"/>
      <protection locked="0"/>
    </xf>
    <xf numFmtId="0" fontId="9" fillId="5" borderId="56" xfId="0" applyFont="1" applyFill="1" applyBorder="1" applyAlignment="1" applyProtection="1">
      <alignment horizontal="center" vertical="center"/>
      <protection locked="0"/>
    </xf>
    <xf numFmtId="0" fontId="42" fillId="0" borderId="0" xfId="0" applyFont="1" applyAlignment="1">
      <alignment vertical="center"/>
    </xf>
    <xf numFmtId="0" fontId="42" fillId="0" borderId="0" xfId="0" applyFont="1" applyAlignment="1">
      <alignment horizontal="right" vertical="center"/>
    </xf>
    <xf numFmtId="0" fontId="33"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right" vertical="center" wrapText="1" indent="2"/>
    </xf>
    <xf numFmtId="0" fontId="39" fillId="5" borderId="10" xfId="0" applyFont="1" applyFill="1" applyBorder="1" applyAlignment="1">
      <alignment horizontal="center" vertical="center" wrapText="1"/>
    </xf>
    <xf numFmtId="0" fontId="18" fillId="3" borderId="0" xfId="2" applyFont="1" applyFill="1" applyAlignment="1" applyProtection="1">
      <alignment vertical="center"/>
      <protection locked="0"/>
    </xf>
    <xf numFmtId="0" fontId="39" fillId="0" borderId="13" xfId="0" applyFont="1" applyBorder="1" applyAlignment="1">
      <alignment horizontal="left" vertical="center"/>
    </xf>
    <xf numFmtId="0" fontId="40" fillId="0" borderId="0" xfId="0" applyFont="1" applyAlignment="1">
      <alignment horizontal="left" vertical="center"/>
    </xf>
    <xf numFmtId="0" fontId="9" fillId="0" borderId="0" xfId="0" applyFont="1" applyAlignment="1">
      <alignment horizontal="right"/>
    </xf>
    <xf numFmtId="0" fontId="0" fillId="0" borderId="0" xfId="0" applyAlignment="1">
      <alignment horizontal="right"/>
    </xf>
    <xf numFmtId="0" fontId="17" fillId="3" borderId="0" xfId="2" applyFill="1"/>
    <xf numFmtId="0" fontId="2" fillId="0" borderId="0" xfId="0" applyFont="1" applyAlignment="1">
      <alignment horizontal="right" vertical="center"/>
    </xf>
    <xf numFmtId="0" fontId="9" fillId="9" borderId="41" xfId="0" applyFont="1" applyFill="1" applyBorder="1" applyAlignment="1">
      <alignment horizontal="center" vertical="center" wrapText="1"/>
    </xf>
    <xf numFmtId="0" fontId="9" fillId="9" borderId="38" xfId="0" applyFont="1" applyFill="1" applyBorder="1" applyAlignment="1">
      <alignment horizontal="center" vertical="center"/>
    </xf>
    <xf numFmtId="0" fontId="9" fillId="9" borderId="35" xfId="0" applyFont="1" applyFill="1" applyBorder="1" applyAlignment="1">
      <alignment horizontal="center" vertical="center" wrapText="1"/>
    </xf>
    <xf numFmtId="0" fontId="9" fillId="9" borderId="55" xfId="0" applyFont="1" applyFill="1" applyBorder="1" applyAlignment="1">
      <alignment horizontal="center" vertical="center"/>
    </xf>
    <xf numFmtId="0" fontId="9" fillId="9" borderId="56" xfId="0" applyFont="1" applyFill="1" applyBorder="1" applyAlignment="1">
      <alignment horizontal="center" vertical="center"/>
    </xf>
    <xf numFmtId="0" fontId="39" fillId="0" borderId="14" xfId="0" applyFont="1" applyBorder="1" applyAlignment="1">
      <alignment horizontal="right" vertical="center"/>
    </xf>
    <xf numFmtId="0" fontId="39" fillId="0" borderId="13" xfId="0" applyFont="1" applyBorder="1" applyAlignment="1">
      <alignment horizontal="right" vertical="center"/>
    </xf>
    <xf numFmtId="0" fontId="40" fillId="0" borderId="13" xfId="0" applyFont="1" applyBorder="1" applyAlignment="1">
      <alignment horizontal="right" vertical="center"/>
    </xf>
    <xf numFmtId="0" fontId="27" fillId="6" borderId="10" xfId="0" applyFont="1" applyFill="1" applyBorder="1" applyAlignment="1">
      <alignment vertical="center" wrapText="1"/>
    </xf>
    <xf numFmtId="0" fontId="27" fillId="6" borderId="10" xfId="0" applyFont="1" applyFill="1" applyBorder="1" applyAlignment="1">
      <alignment horizontal="left" vertical="center" wrapText="1"/>
    </xf>
    <xf numFmtId="0" fontId="27" fillId="6" borderId="10" xfId="0" applyFont="1" applyFill="1" applyBorder="1"/>
    <xf numFmtId="0" fontId="27" fillId="6" borderId="10" xfId="0" applyFont="1" applyFill="1" applyBorder="1" applyAlignment="1">
      <alignment horizontal="left"/>
    </xf>
    <xf numFmtId="0" fontId="9" fillId="3" borderId="0" xfId="0" applyFont="1" applyFill="1" applyAlignment="1">
      <alignment horizontal="left" vertical="top" wrapText="1"/>
    </xf>
    <xf numFmtId="0" fontId="9" fillId="3" borderId="51" xfId="0" applyFont="1" applyFill="1" applyBorder="1" applyAlignment="1" applyProtection="1">
      <alignment horizontal="left" vertical="center"/>
      <protection locked="0"/>
    </xf>
    <xf numFmtId="49" fontId="54" fillId="9" borderId="0" xfId="0" applyNumberFormat="1" applyFont="1" applyFill="1" applyAlignment="1">
      <alignment vertical="center"/>
    </xf>
    <xf numFmtId="0" fontId="2" fillId="9" borderId="0" xfId="0" applyFont="1" applyFill="1" applyAlignment="1">
      <alignment vertical="center"/>
    </xf>
    <xf numFmtId="0" fontId="34" fillId="5" borderId="0" xfId="0" applyFont="1" applyFill="1" applyAlignment="1">
      <alignment horizontal="left" vertical="center"/>
    </xf>
    <xf numFmtId="0" fontId="9" fillId="3" borderId="0" xfId="0" applyFont="1" applyFill="1" applyAlignment="1">
      <alignment vertical="center" wrapText="1"/>
    </xf>
    <xf numFmtId="0" fontId="39" fillId="3" borderId="0" xfId="0" applyFont="1" applyFill="1"/>
    <xf numFmtId="0" fontId="39" fillId="3" borderId="0" xfId="0" applyFont="1" applyFill="1" applyAlignment="1">
      <alignment horizontal="center" vertical="center"/>
    </xf>
    <xf numFmtId="49" fontId="2" fillId="3" borderId="0" xfId="0" applyNumberFormat="1" applyFont="1" applyFill="1" applyAlignment="1">
      <alignment wrapText="1"/>
    </xf>
    <xf numFmtId="0" fontId="44" fillId="3" borderId="0" xfId="0" applyFont="1" applyFill="1" applyAlignment="1">
      <alignment horizontal="left" vertical="center"/>
    </xf>
    <xf numFmtId="0" fontId="49" fillId="3" borderId="0" xfId="0" applyFont="1" applyFill="1" applyAlignment="1">
      <alignment horizontal="left"/>
    </xf>
    <xf numFmtId="49" fontId="49" fillId="3" borderId="0" xfId="0" applyNumberFormat="1" applyFont="1" applyFill="1" applyAlignment="1">
      <alignment horizontal="left"/>
    </xf>
    <xf numFmtId="0" fontId="49" fillId="3" borderId="104" xfId="0" applyFont="1" applyFill="1" applyBorder="1" applyAlignment="1">
      <alignment horizontal="left"/>
    </xf>
    <xf numFmtId="0" fontId="50" fillId="3" borderId="104" xfId="0" applyFont="1" applyFill="1" applyBorder="1" applyAlignment="1">
      <alignment horizontal="left" vertical="top"/>
    </xf>
    <xf numFmtId="0" fontId="50" fillId="3" borderId="104" xfId="0" applyFont="1" applyFill="1" applyBorder="1" applyAlignment="1">
      <alignment horizontal="left" vertical="top" wrapText="1"/>
    </xf>
    <xf numFmtId="49" fontId="13" fillId="3" borderId="106" xfId="0" applyNumberFormat="1" applyFont="1" applyFill="1" applyBorder="1" applyAlignment="1">
      <alignment horizontal="left" vertical="center" wrapText="1"/>
    </xf>
    <xf numFmtId="0" fontId="13" fillId="3" borderId="106" xfId="0" applyFont="1" applyFill="1" applyBorder="1" applyAlignment="1">
      <alignment horizontal="left" vertical="center" wrapText="1"/>
    </xf>
    <xf numFmtId="0" fontId="9" fillId="3" borderId="106" xfId="0" applyFont="1" applyFill="1" applyBorder="1" applyAlignment="1">
      <alignment horizontal="left" vertical="center" wrapText="1"/>
    </xf>
    <xf numFmtId="49" fontId="13" fillId="3" borderId="35" xfId="0" applyNumberFormat="1" applyFont="1" applyFill="1" applyBorder="1" applyAlignment="1">
      <alignment horizontal="left" vertical="center" wrapText="1"/>
    </xf>
    <xf numFmtId="0" fontId="13" fillId="3" borderId="35" xfId="0" applyFont="1" applyFill="1" applyBorder="1" applyAlignment="1">
      <alignment horizontal="left" vertical="center" wrapText="1"/>
    </xf>
    <xf numFmtId="0" fontId="9" fillId="3" borderId="35" xfId="0" applyFont="1" applyFill="1" applyBorder="1" applyAlignment="1">
      <alignment horizontal="left" vertical="center" wrapText="1"/>
    </xf>
    <xf numFmtId="0" fontId="27" fillId="3" borderId="35" xfId="0" applyFont="1" applyFill="1" applyBorder="1" applyAlignment="1">
      <alignment horizontal="left" vertical="center" wrapText="1"/>
    </xf>
    <xf numFmtId="49" fontId="13" fillId="3" borderId="104" xfId="0" applyNumberFormat="1" applyFont="1" applyFill="1" applyBorder="1" applyAlignment="1">
      <alignment horizontal="left" vertical="center" wrapText="1"/>
    </xf>
    <xf numFmtId="0" fontId="13" fillId="3" borderId="104" xfId="0" applyFont="1" applyFill="1" applyBorder="1" applyAlignment="1">
      <alignment horizontal="left" vertical="center" wrapText="1"/>
    </xf>
    <xf numFmtId="0" fontId="9" fillId="3" borderId="104" xfId="0" applyFont="1" applyFill="1" applyBorder="1" applyAlignment="1">
      <alignment horizontal="left" vertical="center" wrapText="1"/>
    </xf>
    <xf numFmtId="49" fontId="13" fillId="3" borderId="33" xfId="0" applyNumberFormat="1" applyFont="1" applyFill="1" applyBorder="1" applyAlignment="1">
      <alignment horizontal="left" vertical="center" wrapText="1"/>
    </xf>
    <xf numFmtId="49" fontId="2" fillId="3" borderId="0" xfId="0" applyNumberFormat="1" applyFont="1" applyFill="1"/>
    <xf numFmtId="0" fontId="7" fillId="3" borderId="0" xfId="0" applyFont="1" applyFill="1" applyAlignment="1">
      <alignment horizontal="left" vertical="center"/>
    </xf>
    <xf numFmtId="49" fontId="7" fillId="3" borderId="104" xfId="0" applyNumberFormat="1" applyFont="1" applyFill="1" applyBorder="1" applyAlignment="1">
      <alignment horizontal="left" vertical="center"/>
    </xf>
    <xf numFmtId="0" fontId="49" fillId="3" borderId="104" xfId="0" applyFont="1" applyFill="1" applyBorder="1" applyAlignment="1">
      <alignment horizontal="left" vertical="center"/>
    </xf>
    <xf numFmtId="0" fontId="49" fillId="3" borderId="0" xfId="0" applyFont="1" applyFill="1" applyAlignment="1">
      <alignment horizontal="left" vertical="center"/>
    </xf>
    <xf numFmtId="0" fontId="12" fillId="3" borderId="106" xfId="0" applyFont="1" applyFill="1" applyBorder="1" applyAlignment="1">
      <alignment horizontal="left" vertical="center" wrapText="1"/>
    </xf>
    <xf numFmtId="0" fontId="8" fillId="3" borderId="0" xfId="0" applyFont="1" applyFill="1"/>
    <xf numFmtId="49" fontId="12" fillId="3" borderId="35" xfId="0" applyNumberFormat="1" applyFont="1" applyFill="1" applyBorder="1" applyAlignment="1">
      <alignment horizontal="left" vertical="center" wrapText="1"/>
    </xf>
    <xf numFmtId="0" fontId="2" fillId="3" borderId="69" xfId="0" applyFont="1" applyFill="1" applyBorder="1" applyAlignment="1">
      <alignment horizontal="left" vertical="center" wrapText="1" indent="1"/>
    </xf>
    <xf numFmtId="0" fontId="2" fillId="3" borderId="20" xfId="0" applyFont="1" applyFill="1" applyBorder="1" applyAlignment="1">
      <alignment horizontal="left" vertical="center" wrapText="1" indent="1"/>
    </xf>
    <xf numFmtId="0" fontId="3" fillId="3" borderId="47" xfId="0" applyFont="1" applyFill="1" applyBorder="1" applyAlignment="1">
      <alignment horizontal="center" vertical="center" wrapText="1"/>
    </xf>
    <xf numFmtId="0" fontId="2" fillId="3" borderId="21" xfId="0" applyFont="1" applyFill="1" applyBorder="1" applyAlignment="1">
      <alignment horizontal="left" vertical="center" wrapText="1" indent="1"/>
    </xf>
    <xf numFmtId="0" fontId="2" fillId="3" borderId="113" xfId="0" applyFont="1" applyFill="1" applyBorder="1" applyAlignment="1">
      <alignment horizontal="left" vertical="center" wrapText="1" indent="1"/>
    </xf>
    <xf numFmtId="0" fontId="10" fillId="0" borderId="0" xfId="0" applyFont="1" applyAlignment="1">
      <alignment horizontal="center" vertical="center" wrapText="1"/>
    </xf>
    <xf numFmtId="0" fontId="2" fillId="0" borderId="0" xfId="0" applyFont="1" applyAlignment="1">
      <alignment horizontal="center" vertical="center"/>
    </xf>
    <xf numFmtId="0" fontId="59" fillId="8" borderId="0" xfId="0" applyFont="1" applyFill="1" applyAlignment="1">
      <alignment horizontal="left" vertical="center"/>
    </xf>
    <xf numFmtId="0" fontId="61" fillId="0" borderId="0" xfId="0" applyFont="1" applyAlignment="1">
      <alignment vertical="center"/>
    </xf>
    <xf numFmtId="0" fontId="62" fillId="0" borderId="10" xfId="0" applyFont="1" applyBorder="1" applyAlignment="1">
      <alignment vertical="center"/>
    </xf>
    <xf numFmtId="0" fontId="62" fillId="5" borderId="10" xfId="0" applyFont="1" applyFill="1" applyBorder="1" applyAlignment="1">
      <alignment horizontal="center" vertical="center"/>
    </xf>
    <xf numFmtId="0" fontId="63" fillId="0" borderId="0" xfId="0" applyFont="1"/>
    <xf numFmtId="0" fontId="58" fillId="0" borderId="116" xfId="0" applyFont="1" applyBorder="1"/>
    <xf numFmtId="0" fontId="58" fillId="3" borderId="116" xfId="0" quotePrefix="1" applyFont="1" applyFill="1" applyBorder="1" applyAlignment="1">
      <alignment horizontal="left" vertical="top" wrapText="1"/>
    </xf>
    <xf numFmtId="0" fontId="63" fillId="0" borderId="116" xfId="0" applyFont="1" applyBorder="1"/>
    <xf numFmtId="0" fontId="2" fillId="12" borderId="10" xfId="0" applyFont="1" applyFill="1" applyBorder="1" applyAlignment="1">
      <alignment vertical="center"/>
    </xf>
    <xf numFmtId="0" fontId="2" fillId="12" borderId="10" xfId="0" applyFont="1" applyFill="1" applyBorder="1" applyAlignment="1">
      <alignment horizontal="center" vertical="center"/>
    </xf>
    <xf numFmtId="0" fontId="58" fillId="0" borderId="0" xfId="0" applyFont="1"/>
    <xf numFmtId="14" fontId="58" fillId="0" borderId="0" xfId="0" applyNumberFormat="1" applyFont="1" applyAlignment="1">
      <alignment horizontal="left" vertical="center"/>
    </xf>
    <xf numFmtId="0" fontId="2" fillId="3" borderId="0" xfId="0" applyFont="1" applyFill="1" applyAlignment="1">
      <alignment horizontal="left" vertical="center"/>
    </xf>
    <xf numFmtId="0" fontId="2" fillId="5" borderId="0" xfId="0" applyFont="1" applyFill="1" applyAlignment="1">
      <alignment horizontal="left" vertical="center"/>
    </xf>
    <xf numFmtId="0" fontId="71" fillId="3" borderId="0" xfId="0" applyFont="1" applyFill="1"/>
    <xf numFmtId="0" fontId="65" fillId="3" borderId="0" xfId="0" applyFont="1" applyFill="1"/>
    <xf numFmtId="0" fontId="32" fillId="0" borderId="0" xfId="0" applyFont="1" applyAlignment="1">
      <alignment vertical="center"/>
    </xf>
    <xf numFmtId="0" fontId="2" fillId="12" borderId="15" xfId="0" applyFont="1" applyFill="1" applyBorder="1" applyAlignment="1">
      <alignment vertical="center" wrapText="1"/>
    </xf>
    <xf numFmtId="0" fontId="2" fillId="3" borderId="116" xfId="0" quotePrefix="1" applyFont="1" applyFill="1" applyBorder="1" applyAlignment="1">
      <alignment horizontal="left" vertical="top" wrapText="1"/>
    </xf>
    <xf numFmtId="0" fontId="42" fillId="0" borderId="116" xfId="0" applyFont="1" applyBorder="1"/>
    <xf numFmtId="0" fontId="32" fillId="0" borderId="0" xfId="0" applyFont="1" applyAlignment="1">
      <alignment horizontal="left" vertical="center" wrapText="1"/>
    </xf>
    <xf numFmtId="0" fontId="2" fillId="8" borderId="0" xfId="0" applyFont="1" applyFill="1" applyAlignment="1">
      <alignment vertical="center" wrapText="1"/>
    </xf>
    <xf numFmtId="0" fontId="2" fillId="0" borderId="0" xfId="0" quotePrefix="1" applyFont="1" applyAlignment="1">
      <alignment horizontal="left" vertical="center" wrapText="1"/>
    </xf>
    <xf numFmtId="0" fontId="8" fillId="5" borderId="10" xfId="0" applyFont="1" applyFill="1" applyBorder="1" applyAlignment="1">
      <alignment horizontal="center" vertical="center" wrapText="1"/>
    </xf>
    <xf numFmtId="0" fontId="8" fillId="0" borderId="15" xfId="0" applyFont="1" applyBorder="1" applyAlignment="1" applyProtection="1">
      <alignment horizontal="left" vertical="center" wrapText="1"/>
      <protection locked="0"/>
    </xf>
    <xf numFmtId="0" fontId="2" fillId="5" borderId="15" xfId="0" applyFont="1" applyFill="1" applyBorder="1" applyAlignment="1" applyProtection="1">
      <alignment vertical="center" wrapText="1"/>
      <protection locked="0"/>
    </xf>
    <xf numFmtId="0" fontId="32" fillId="0" borderId="16" xfId="0" applyFont="1" applyBorder="1" applyAlignment="1">
      <alignment vertical="top" wrapText="1"/>
    </xf>
    <xf numFmtId="0" fontId="32" fillId="0" borderId="15" xfId="0" applyFont="1" applyBorder="1" applyAlignment="1">
      <alignment horizontal="left" vertical="center" wrapText="1"/>
    </xf>
    <xf numFmtId="0" fontId="32" fillId="0" borderId="16" xfId="0" applyFont="1" applyBorder="1" applyAlignment="1">
      <alignment horizontal="left" vertical="center" wrapText="1"/>
    </xf>
    <xf numFmtId="0" fontId="2" fillId="12" borderId="10" xfId="0" applyFont="1" applyFill="1" applyBorder="1" applyAlignment="1">
      <alignment vertical="center" wrapText="1"/>
    </xf>
    <xf numFmtId="0" fontId="9" fillId="0" borderId="0" xfId="0" applyFont="1" applyAlignment="1">
      <alignment horizontal="left" indent="1"/>
    </xf>
    <xf numFmtId="0" fontId="9" fillId="0" borderId="16" xfId="0" applyFont="1" applyBorder="1" applyAlignment="1">
      <alignment horizontal="center"/>
    </xf>
    <xf numFmtId="0" fontId="9" fillId="0" borderId="16" xfId="0" applyFont="1" applyBorder="1" applyAlignment="1">
      <alignment horizontal="left" indent="1"/>
    </xf>
    <xf numFmtId="0" fontId="9" fillId="0" borderId="0" xfId="0" applyFont="1" applyAlignment="1">
      <alignment horizontal="center"/>
    </xf>
    <xf numFmtId="0" fontId="33" fillId="0" borderId="0" xfId="0" applyFont="1" applyAlignment="1">
      <alignment horizontal="center"/>
    </xf>
    <xf numFmtId="0" fontId="32" fillId="0" borderId="0" xfId="0" applyFont="1"/>
    <xf numFmtId="0" fontId="2" fillId="0" borderId="0" xfId="0" applyFont="1" applyAlignment="1">
      <alignment horizontal="left" wrapText="1" indent="1"/>
    </xf>
    <xf numFmtId="0" fontId="9" fillId="0" borderId="0" xfId="0" applyFont="1" applyAlignment="1">
      <alignment wrapText="1"/>
    </xf>
    <xf numFmtId="0" fontId="9" fillId="12" borderId="10" xfId="0" applyFont="1" applyFill="1" applyBorder="1" applyAlignment="1">
      <alignment horizontal="left"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32" fillId="0" borderId="10" xfId="0" applyFont="1" applyBorder="1" applyAlignment="1">
      <alignment horizontal="center" vertical="center"/>
    </xf>
    <xf numFmtId="0" fontId="33" fillId="0" borderId="10" xfId="0" applyFont="1" applyBorder="1" applyAlignment="1">
      <alignment horizontal="center" vertical="center"/>
    </xf>
    <xf numFmtId="0" fontId="32" fillId="0" borderId="10" xfId="0" applyFont="1" applyBorder="1" applyAlignment="1">
      <alignment horizontal="left" vertical="center"/>
    </xf>
    <xf numFmtId="0" fontId="65" fillId="0" borderId="0" xfId="0" applyFont="1"/>
    <xf numFmtId="0" fontId="65" fillId="0" borderId="0" xfId="0" applyFont="1" applyAlignment="1">
      <alignment vertical="center"/>
    </xf>
    <xf numFmtId="0" fontId="75" fillId="3" borderId="0" xfId="0" applyFont="1" applyFill="1" applyAlignment="1">
      <alignment horizontal="left" indent="1"/>
    </xf>
    <xf numFmtId="0" fontId="61" fillId="5" borderId="0" xfId="0" applyFont="1" applyFill="1" applyAlignment="1">
      <alignment horizontal="left" vertical="center"/>
    </xf>
    <xf numFmtId="0" fontId="0" fillId="3" borderId="0" xfId="0" applyFill="1"/>
    <xf numFmtId="0" fontId="75" fillId="3" borderId="0" xfId="0" applyFont="1" applyFill="1" applyAlignment="1">
      <alignment horizontal="left" wrapText="1" indent="1"/>
    </xf>
    <xf numFmtId="0" fontId="75" fillId="3" borderId="0" xfId="0" applyFont="1" applyFill="1" applyAlignment="1">
      <alignment horizontal="left" indent="3"/>
    </xf>
    <xf numFmtId="0" fontId="32" fillId="5" borderId="0" xfId="0" applyFont="1" applyFill="1" applyAlignment="1">
      <alignment horizontal="left" vertical="center" wrapText="1"/>
    </xf>
    <xf numFmtId="164" fontId="2" fillId="8" borderId="0" xfId="3" applyNumberFormat="1" applyFont="1" applyFill="1"/>
    <xf numFmtId="0" fontId="8" fillId="8" borderId="0" xfId="0" applyFont="1" applyFill="1" applyAlignment="1">
      <alignment vertical="top"/>
    </xf>
    <xf numFmtId="0" fontId="8" fillId="3" borderId="0" xfId="0" applyFont="1" applyFill="1" applyAlignment="1">
      <alignment vertical="center" wrapText="1"/>
    </xf>
    <xf numFmtId="0" fontId="8" fillId="8" borderId="0" xfId="0" applyFont="1" applyFill="1" applyAlignment="1">
      <alignment vertical="top" wrapText="1"/>
    </xf>
    <xf numFmtId="0" fontId="8" fillId="3" borderId="0" xfId="0" applyFont="1" applyFill="1" applyAlignment="1">
      <alignment horizontal="left" vertical="top" wrapText="1" indent="1"/>
    </xf>
    <xf numFmtId="0" fontId="27" fillId="3" borderId="0" xfId="0" applyFont="1" applyFill="1" applyAlignment="1">
      <alignment horizontal="left" vertical="top" wrapText="1"/>
    </xf>
    <xf numFmtId="0" fontId="32" fillId="3" borderId="0" xfId="0" applyFont="1" applyFill="1" applyAlignment="1">
      <alignment horizontal="left" vertical="center"/>
    </xf>
    <xf numFmtId="0" fontId="70" fillId="3" borderId="0" xfId="0" applyFont="1" applyFill="1"/>
    <xf numFmtId="14" fontId="9" fillId="3" borderId="0" xfId="0" applyNumberFormat="1" applyFont="1" applyFill="1" applyAlignment="1">
      <alignment horizontal="left" vertical="center"/>
    </xf>
    <xf numFmtId="0" fontId="69" fillId="3" borderId="0" xfId="0" applyFont="1" applyFill="1"/>
    <xf numFmtId="0" fontId="2" fillId="0" borderId="0" xfId="0" applyFont="1" applyFill="1"/>
    <xf numFmtId="0" fontId="2" fillId="0" borderId="0" xfId="0" applyFont="1" applyFill="1" applyAlignment="1">
      <alignment wrapText="1"/>
    </xf>
    <xf numFmtId="0" fontId="2" fillId="0" borderId="0" xfId="0" applyFont="1" applyFill="1" applyAlignment="1">
      <alignment horizontal="left" vertical="center" wrapText="1"/>
    </xf>
    <xf numFmtId="0" fontId="9" fillId="5" borderId="55" xfId="0" applyFont="1" applyFill="1" applyBorder="1" applyAlignment="1" applyProtection="1">
      <alignment horizontal="center" vertical="center" wrapText="1"/>
      <protection locked="0"/>
    </xf>
    <xf numFmtId="0" fontId="12" fillId="0" borderId="0" xfId="0" applyFont="1" applyFill="1"/>
    <xf numFmtId="0" fontId="8" fillId="0" borderId="0" xfId="0" applyFont="1" applyFill="1" applyAlignment="1">
      <alignment wrapText="1"/>
    </xf>
    <xf numFmtId="0" fontId="78" fillId="0" borderId="0" xfId="0" applyFont="1" applyFill="1" applyAlignment="1">
      <alignment horizontal="left" wrapText="1"/>
    </xf>
    <xf numFmtId="0" fontId="78" fillId="0" borderId="0" xfId="0" applyFont="1" applyFill="1" applyAlignment="1">
      <alignment wrapText="1"/>
    </xf>
    <xf numFmtId="14" fontId="78" fillId="0" borderId="0" xfId="0" applyNumberFormat="1" applyFont="1" applyFill="1" applyAlignment="1">
      <alignment horizontal="left" wrapText="1"/>
    </xf>
    <xf numFmtId="0" fontId="2" fillId="10" borderId="10" xfId="0" applyFont="1" applyFill="1" applyBorder="1" applyAlignment="1">
      <alignment horizontal="left" wrapText="1"/>
    </xf>
    <xf numFmtId="0" fontId="2" fillId="10" borderId="10" xfId="0" applyFont="1" applyFill="1" applyBorder="1" applyAlignment="1">
      <alignment vertical="center" wrapText="1"/>
    </xf>
    <xf numFmtId="0" fontId="2" fillId="10" borderId="10" xfId="0" applyFont="1" applyFill="1" applyBorder="1" applyAlignment="1">
      <alignment horizontal="left" vertical="center" wrapText="1"/>
    </xf>
    <xf numFmtId="0" fontId="9" fillId="5" borderId="35" xfId="0" applyFont="1" applyFill="1" applyBorder="1" applyAlignment="1" applyProtection="1">
      <alignment horizontal="center" vertical="center" wrapText="1"/>
      <protection locked="0"/>
    </xf>
    <xf numFmtId="0" fontId="9" fillId="5" borderId="72" xfId="0" applyFont="1" applyFill="1" applyBorder="1" applyAlignment="1" applyProtection="1">
      <alignment horizontal="center" vertical="center" wrapText="1"/>
      <protection locked="0"/>
    </xf>
    <xf numFmtId="0" fontId="2" fillId="0" borderId="0" xfId="0" applyFont="1" applyFill="1" applyBorder="1" applyAlignment="1">
      <alignment wrapText="1"/>
    </xf>
    <xf numFmtId="0" fontId="2" fillId="0" borderId="0" xfId="0" applyFont="1" applyFill="1" applyBorder="1" applyAlignment="1">
      <alignment horizontal="left" vertical="center" wrapText="1"/>
    </xf>
    <xf numFmtId="0" fontId="80" fillId="0" borderId="128" xfId="0" applyFont="1" applyFill="1" applyBorder="1" applyAlignment="1">
      <alignment vertical="center" wrapText="1"/>
    </xf>
    <xf numFmtId="0" fontId="80" fillId="0" borderId="129" xfId="0" applyFont="1" applyFill="1" applyBorder="1" applyAlignment="1">
      <alignment vertical="center" wrapText="1"/>
    </xf>
    <xf numFmtId="0" fontId="2" fillId="4" borderId="21" xfId="0" applyFont="1" applyFill="1" applyBorder="1" applyAlignment="1">
      <alignment horizontal="left" vertical="center" wrapText="1"/>
    </xf>
    <xf numFmtId="0" fontId="2" fillId="4" borderId="91"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2" fillId="4" borderId="9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3" xfId="0" applyFont="1" applyFill="1" applyBorder="1" applyAlignment="1">
      <alignment horizontal="left" vertical="center" wrapText="1"/>
    </xf>
    <xf numFmtId="0" fontId="2" fillId="4" borderId="113" xfId="0" applyFont="1" applyFill="1" applyBorder="1" applyAlignment="1">
      <alignment horizontal="left" vertical="center" wrapText="1"/>
    </xf>
    <xf numFmtId="0" fontId="2" fillId="4" borderId="94" xfId="0" applyFont="1" applyFill="1" applyBorder="1" applyAlignment="1">
      <alignment horizontal="left" vertical="center" wrapText="1"/>
    </xf>
    <xf numFmtId="0" fontId="2" fillId="4" borderId="136" xfId="0" applyFont="1" applyFill="1" applyBorder="1" applyAlignment="1">
      <alignment horizontal="left" vertical="center" wrapText="1"/>
    </xf>
    <xf numFmtId="0" fontId="2" fillId="4" borderId="126" xfId="0" applyFont="1" applyFill="1" applyBorder="1" applyAlignment="1">
      <alignment horizontal="left" vertical="center" wrapText="1"/>
    </xf>
    <xf numFmtId="0" fontId="2" fillId="4" borderId="127" xfId="0" applyFont="1" applyFill="1" applyBorder="1" applyAlignment="1">
      <alignment horizontal="left" vertical="center" wrapText="1"/>
    </xf>
    <xf numFmtId="0" fontId="2" fillId="4" borderId="129" xfId="0" applyFont="1" applyFill="1" applyBorder="1" applyAlignment="1">
      <alignment horizontal="left" vertical="center" wrapText="1"/>
    </xf>
    <xf numFmtId="0" fontId="2" fillId="4" borderId="137" xfId="0" applyFont="1" applyFill="1" applyBorder="1" applyAlignment="1">
      <alignment horizontal="left" vertical="center" wrapText="1"/>
    </xf>
    <xf numFmtId="0" fontId="2" fillId="4" borderId="134" xfId="0" applyFont="1" applyFill="1" applyBorder="1" applyAlignment="1">
      <alignment horizontal="left" vertical="center" wrapText="1"/>
    </xf>
    <xf numFmtId="0" fontId="2" fillId="0" borderId="111" xfId="0" applyFont="1" applyFill="1" applyBorder="1" applyAlignment="1">
      <alignment horizontal="center" vertical="center"/>
    </xf>
    <xf numFmtId="0" fontId="2" fillId="0" borderId="112"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91" xfId="0" applyFont="1" applyFill="1" applyBorder="1" applyAlignment="1">
      <alignment horizontal="center" vertical="center"/>
    </xf>
    <xf numFmtId="0" fontId="2" fillId="0" borderId="114" xfId="0" applyFont="1" applyFill="1" applyBorder="1" applyAlignment="1">
      <alignment horizontal="center" vertical="center"/>
    </xf>
    <xf numFmtId="0" fontId="2" fillId="0" borderId="115"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92" xfId="0" applyFont="1" applyFill="1" applyBorder="1" applyAlignment="1">
      <alignment horizontal="center" vertical="center"/>
    </xf>
    <xf numFmtId="0" fontId="2" fillId="6" borderId="43" xfId="0" applyFont="1" applyFill="1" applyBorder="1" applyAlignment="1">
      <alignment horizontal="center" vertical="center"/>
    </xf>
    <xf numFmtId="0" fontId="2" fillId="6" borderId="70" xfId="0" applyFont="1" applyFill="1" applyBorder="1" applyAlignment="1">
      <alignment horizontal="center" vertical="center"/>
    </xf>
    <xf numFmtId="0" fontId="2" fillId="6" borderId="35" xfId="0" applyFont="1" applyFill="1" applyBorder="1" applyAlignment="1">
      <alignment horizontal="center" vertical="center"/>
    </xf>
    <xf numFmtId="0" fontId="2" fillId="6" borderId="113"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69" xfId="0" applyFont="1" applyFill="1" applyBorder="1" applyAlignment="1">
      <alignment horizontal="left" vertical="center"/>
    </xf>
    <xf numFmtId="0" fontId="2" fillId="6" borderId="35" xfId="0" applyFont="1" applyFill="1" applyBorder="1" applyAlignment="1">
      <alignment horizontal="left" vertical="center"/>
    </xf>
    <xf numFmtId="0" fontId="2" fillId="6" borderId="113" xfId="0" applyFont="1" applyFill="1" applyBorder="1" applyAlignment="1">
      <alignment horizontal="left" vertical="center"/>
    </xf>
    <xf numFmtId="0" fontId="2" fillId="6" borderId="21" xfId="0" applyFont="1" applyFill="1" applyBorder="1" applyAlignment="1">
      <alignment horizontal="left" vertical="center"/>
    </xf>
    <xf numFmtId="0" fontId="2" fillId="6" borderId="70" xfId="0" applyFont="1" applyFill="1" applyBorder="1" applyAlignment="1">
      <alignment horizontal="left" vertical="center"/>
    </xf>
    <xf numFmtId="0" fontId="2" fillId="6" borderId="0" xfId="0" applyFont="1" applyFill="1" applyAlignment="1">
      <alignment horizontal="left" vertical="center"/>
    </xf>
    <xf numFmtId="0" fontId="2" fillId="6" borderId="27" xfId="0" applyFont="1" applyFill="1" applyBorder="1" applyAlignment="1">
      <alignment horizontal="left" vertical="center"/>
    </xf>
    <xf numFmtId="0" fontId="2" fillId="6" borderId="20" xfId="0" applyFont="1" applyFill="1" applyBorder="1" applyAlignment="1">
      <alignment horizontal="left" vertical="center"/>
    </xf>
    <xf numFmtId="0" fontId="76" fillId="0" borderId="0" xfId="0" applyFont="1" applyFill="1"/>
    <xf numFmtId="0" fontId="74" fillId="0" borderId="0" xfId="0" applyFont="1" applyFill="1" applyAlignment="1">
      <alignment wrapText="1"/>
    </xf>
    <xf numFmtId="14" fontId="74" fillId="0" borderId="0" xfId="0" applyNumberFormat="1" applyFont="1" applyFill="1" applyAlignment="1">
      <alignment horizontal="left" vertical="center" wrapText="1"/>
    </xf>
    <xf numFmtId="0" fontId="2" fillId="6" borderId="10" xfId="0" applyFont="1" applyFill="1" applyBorder="1" applyAlignment="1">
      <alignment vertical="center"/>
    </xf>
    <xf numFmtId="0" fontId="81" fillId="0" borderId="10" xfId="0" applyFont="1" applyFill="1" applyBorder="1" applyAlignment="1">
      <alignment vertical="center"/>
    </xf>
    <xf numFmtId="0" fontId="2" fillId="0" borderId="10" xfId="0" applyFont="1" applyFill="1" applyBorder="1" applyAlignment="1">
      <alignment vertical="center"/>
    </xf>
    <xf numFmtId="0" fontId="2" fillId="0" borderId="10" xfId="0" applyFont="1" applyFill="1" applyBorder="1" applyAlignment="1">
      <alignment horizontal="left" vertical="center"/>
    </xf>
    <xf numFmtId="0" fontId="2" fillId="0" borderId="0" xfId="0" applyFont="1" applyAlignment="1">
      <alignment horizontal="right"/>
    </xf>
    <xf numFmtId="0" fontId="81" fillId="0" borderId="10" xfId="0" applyFont="1" applyFill="1" applyBorder="1" applyAlignment="1">
      <alignment horizontal="left" vertical="center"/>
    </xf>
    <xf numFmtId="0" fontId="2" fillId="0" borderId="47" xfId="0" applyFont="1" applyFill="1" applyBorder="1" applyAlignment="1" applyProtection="1">
      <alignment horizontal="left" vertical="center" wrapText="1"/>
      <protection locked="0"/>
    </xf>
    <xf numFmtId="0" fontId="2" fillId="0" borderId="126" xfId="0" applyFont="1" applyFill="1" applyBorder="1" applyAlignment="1" applyProtection="1">
      <alignment horizontal="left" vertical="center" wrapText="1"/>
      <protection locked="0"/>
    </xf>
    <xf numFmtId="0" fontId="2" fillId="0" borderId="111" xfId="0" applyFont="1" applyFill="1" applyBorder="1" applyAlignment="1" applyProtection="1">
      <alignment horizontal="center" vertical="center" wrapText="1"/>
      <protection locked="0"/>
    </xf>
    <xf numFmtId="0" fontId="2" fillId="0" borderId="126" xfId="0" applyFont="1" applyFill="1" applyBorder="1" applyAlignment="1" applyProtection="1">
      <alignment horizontal="center" vertical="center" wrapText="1"/>
      <protection locked="0"/>
    </xf>
    <xf numFmtId="0" fontId="2" fillId="0" borderId="111" xfId="0" applyFont="1" applyFill="1" applyBorder="1" applyAlignment="1" applyProtection="1">
      <alignment horizontal="left" vertical="center" wrapText="1"/>
      <protection locked="0"/>
    </xf>
    <xf numFmtId="0" fontId="2" fillId="0" borderId="56" xfId="0" applyFont="1" applyFill="1" applyBorder="1" applyAlignment="1" applyProtection="1">
      <alignment horizontal="left" vertical="center" wrapText="1"/>
      <protection locked="0"/>
    </xf>
    <xf numFmtId="0" fontId="2" fillId="0" borderId="127" xfId="0" applyFont="1" applyFill="1" applyBorder="1" applyAlignment="1" applyProtection="1">
      <alignment horizontal="left" vertical="center" wrapText="1"/>
      <protection locked="0"/>
    </xf>
    <xf numFmtId="0" fontId="2" fillId="0" borderId="56" xfId="0" applyFont="1" applyFill="1" applyBorder="1" applyAlignment="1" applyProtection="1">
      <alignment horizontal="center" vertical="center" wrapText="1"/>
      <protection locked="0"/>
    </xf>
    <xf numFmtId="0" fontId="2" fillId="0" borderId="127"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2" fillId="0" borderId="128" xfId="0" applyFont="1" applyFill="1" applyBorder="1" applyAlignment="1" applyProtection="1">
      <alignment horizontal="left" vertical="center" wrapText="1"/>
      <protection locked="0"/>
    </xf>
    <xf numFmtId="0" fontId="2" fillId="0" borderId="50" xfId="0" applyFont="1" applyFill="1" applyBorder="1" applyAlignment="1" applyProtection="1">
      <alignment horizontal="center" vertical="center" wrapText="1"/>
      <protection locked="0"/>
    </xf>
    <xf numFmtId="0" fontId="2" fillId="0" borderId="129" xfId="0" applyFont="1" applyFill="1" applyBorder="1" applyAlignment="1" applyProtection="1">
      <alignment horizontal="center" vertical="center" wrapText="1"/>
      <protection locked="0"/>
    </xf>
    <xf numFmtId="0" fontId="2" fillId="0" borderId="114" xfId="0" applyFont="1" applyFill="1" applyBorder="1" applyAlignment="1" applyProtection="1">
      <alignment horizontal="left" vertical="center" wrapText="1"/>
      <protection locked="0"/>
    </xf>
    <xf numFmtId="14" fontId="2" fillId="0" borderId="111" xfId="0" applyNumberFormat="1" applyFont="1" applyFill="1" applyBorder="1" applyAlignment="1" applyProtection="1">
      <alignment horizontal="left" vertical="center" wrapText="1"/>
      <protection locked="0"/>
    </xf>
    <xf numFmtId="0" fontId="2" fillId="0" borderId="132" xfId="0" applyFont="1" applyFill="1" applyBorder="1" applyAlignment="1" applyProtection="1">
      <alignment horizontal="center" vertical="center" wrapText="1"/>
      <protection locked="0"/>
    </xf>
    <xf numFmtId="0" fontId="2" fillId="0" borderId="133" xfId="0" applyFont="1" applyFill="1" applyBorder="1" applyAlignment="1" applyProtection="1">
      <alignment horizontal="center" vertical="center" wrapText="1"/>
      <protection locked="0"/>
    </xf>
    <xf numFmtId="0" fontId="2" fillId="0" borderId="130" xfId="0" applyFont="1" applyFill="1" applyBorder="1" applyAlignment="1" applyProtection="1">
      <alignment horizontal="left" vertical="center" wrapText="1"/>
      <protection locked="0"/>
    </xf>
    <xf numFmtId="14" fontId="2" fillId="0" borderId="47" xfId="0" applyNumberFormat="1" applyFont="1" applyFill="1" applyBorder="1" applyAlignment="1" applyProtection="1">
      <alignment horizontal="left" vertical="center" wrapText="1"/>
      <protection locked="0"/>
    </xf>
    <xf numFmtId="0" fontId="2" fillId="0" borderId="123" xfId="0" applyFont="1" applyFill="1" applyBorder="1" applyAlignment="1" applyProtection="1">
      <alignment horizontal="center" vertical="center" wrapText="1"/>
      <protection locked="0"/>
    </xf>
    <xf numFmtId="0" fontId="2" fillId="0" borderId="125" xfId="0" applyFont="1" applyFill="1" applyBorder="1" applyAlignment="1" applyProtection="1">
      <alignment horizontal="center" vertical="center" wrapText="1"/>
      <protection locked="0"/>
    </xf>
    <xf numFmtId="0" fontId="2" fillId="0" borderId="129" xfId="0" applyFont="1" applyFill="1" applyBorder="1" applyAlignment="1" applyProtection="1">
      <alignment horizontal="left" vertical="center" wrapText="1"/>
      <protection locked="0"/>
    </xf>
    <xf numFmtId="0" fontId="2" fillId="0" borderId="114" xfId="0" applyFont="1" applyFill="1" applyBorder="1" applyAlignment="1" applyProtection="1">
      <alignment horizontal="center" vertical="center" wrapText="1"/>
      <protection locked="0"/>
    </xf>
    <xf numFmtId="0" fontId="2" fillId="0" borderId="47" xfId="0" applyFont="1" applyFill="1" applyBorder="1" applyAlignment="1" applyProtection="1">
      <alignment horizontal="center" vertical="center" wrapText="1"/>
      <protection locked="0"/>
    </xf>
    <xf numFmtId="0" fontId="2" fillId="0" borderId="131" xfId="0" applyFont="1" applyFill="1" applyBorder="1" applyAlignment="1" applyProtection="1">
      <alignment horizontal="left" vertical="center" wrapText="1"/>
      <protection locked="0"/>
    </xf>
    <xf numFmtId="0" fontId="2" fillId="0" borderId="91" xfId="0" applyFont="1" applyFill="1" applyBorder="1" applyAlignment="1" applyProtection="1">
      <alignment horizontal="left" vertical="center" wrapText="1"/>
      <protection locked="0"/>
    </xf>
    <xf numFmtId="0" fontId="2" fillId="0" borderId="93" xfId="0" applyFont="1" applyFill="1" applyBorder="1" applyAlignment="1" applyProtection="1">
      <alignment horizontal="left" vertical="center" wrapText="1"/>
      <protection locked="0"/>
    </xf>
    <xf numFmtId="0" fontId="2" fillId="0" borderId="134" xfId="0" applyFont="1" applyFill="1" applyBorder="1" applyAlignment="1" applyProtection="1">
      <alignment horizontal="left" vertical="center" wrapText="1"/>
      <protection locked="0"/>
    </xf>
    <xf numFmtId="0" fontId="2" fillId="0" borderId="93" xfId="0" applyFont="1" applyFill="1" applyBorder="1" applyAlignment="1" applyProtection="1">
      <alignment horizontal="center" vertical="center" wrapText="1"/>
      <protection locked="0"/>
    </xf>
    <xf numFmtId="0" fontId="2" fillId="0" borderId="134" xfId="0" applyFont="1" applyFill="1" applyBorder="1" applyAlignment="1" applyProtection="1">
      <alignment horizontal="center" vertical="center" wrapText="1"/>
      <protection locked="0"/>
    </xf>
    <xf numFmtId="0" fontId="2" fillId="3" borderId="0" xfId="0" applyFont="1" applyFill="1" applyBorder="1" applyAlignment="1" applyProtection="1">
      <alignment wrapText="1"/>
    </xf>
    <xf numFmtId="0" fontId="2" fillId="3" borderId="0" xfId="0" applyFont="1" applyFill="1" applyBorder="1" applyAlignment="1" applyProtection="1">
      <alignment horizontal="center" wrapText="1"/>
    </xf>
    <xf numFmtId="0" fontId="2" fillId="3" borderId="0" xfId="0" applyFont="1" applyFill="1" applyAlignment="1" applyProtection="1">
      <alignment horizontal="center" wrapText="1"/>
    </xf>
    <xf numFmtId="0" fontId="2" fillId="3" borderId="0" xfId="0" applyFont="1" applyFill="1" applyAlignment="1" applyProtection="1">
      <alignment wrapText="1"/>
    </xf>
    <xf numFmtId="0" fontId="2" fillId="0" borderId="0" xfId="0" applyFont="1" applyFill="1" applyAlignment="1" applyProtection="1">
      <alignment horizontal="left" vertical="center" wrapText="1"/>
    </xf>
    <xf numFmtId="0" fontId="2" fillId="0" borderId="0" xfId="0" applyFont="1" applyFill="1" applyAlignment="1" applyProtection="1">
      <alignment wrapText="1"/>
    </xf>
    <xf numFmtId="0" fontId="2" fillId="0" borderId="0" xfId="0" applyFont="1" applyFill="1" applyProtection="1"/>
    <xf numFmtId="0" fontId="2" fillId="0" borderId="0" xfId="0" applyFont="1" applyFill="1" applyBorder="1" applyAlignment="1" applyProtection="1">
      <alignment wrapText="1"/>
    </xf>
    <xf numFmtId="0" fontId="2" fillId="0" borderId="0" xfId="0" applyFont="1" applyFill="1" applyBorder="1" applyAlignment="1" applyProtection="1">
      <alignment horizontal="left" vertical="center" wrapText="1"/>
    </xf>
    <xf numFmtId="0" fontId="9" fillId="3" borderId="0" xfId="0" applyFont="1" applyFill="1" applyAlignment="1">
      <alignment horizontal="left" vertical="center" wrapText="1"/>
    </xf>
    <xf numFmtId="0" fontId="9" fillId="5" borderId="55" xfId="0" applyFont="1" applyFill="1" applyBorder="1" applyAlignment="1" applyProtection="1">
      <alignment horizontal="center" vertical="center" wrapText="1"/>
      <protection locked="0"/>
    </xf>
    <xf numFmtId="0" fontId="8" fillId="3" borderId="35" xfId="0" applyFont="1" applyFill="1" applyBorder="1" applyAlignment="1">
      <alignment horizontal="left" vertical="center" wrapText="1"/>
    </xf>
    <xf numFmtId="0" fontId="19" fillId="3" borderId="0" xfId="0" applyFont="1" applyFill="1"/>
    <xf numFmtId="0" fontId="19" fillId="3" borderId="0" xfId="0" applyFont="1" applyFill="1" applyAlignment="1">
      <alignment wrapText="1"/>
    </xf>
    <xf numFmtId="14" fontId="11" fillId="3" borderId="0" xfId="0" applyNumberFormat="1" applyFont="1" applyFill="1" applyAlignment="1">
      <alignment horizontal="left"/>
    </xf>
    <xf numFmtId="0" fontId="38" fillId="0" borderId="0" xfId="0" applyFont="1" applyAlignment="1">
      <alignment horizontal="left" wrapText="1" indent="1"/>
    </xf>
    <xf numFmtId="0" fontId="9" fillId="3" borderId="0" xfId="0" applyFont="1" applyFill="1" applyAlignment="1">
      <alignment horizontal="left" vertical="center" wrapText="1"/>
    </xf>
    <xf numFmtId="0" fontId="83" fillId="3" borderId="35" xfId="2" applyFont="1" applyFill="1" applyBorder="1" applyAlignment="1" applyProtection="1">
      <alignment horizontal="left" vertical="top" wrapText="1" indent="1"/>
      <protection locked="0"/>
    </xf>
    <xf numFmtId="0" fontId="83" fillId="3" borderId="61" xfId="2" applyFont="1" applyFill="1" applyBorder="1" applyAlignment="1" applyProtection="1">
      <alignment horizontal="left" vertical="top" wrapText="1" indent="1"/>
      <protection locked="0"/>
    </xf>
    <xf numFmtId="0" fontId="83" fillId="3" borderId="0" xfId="2" applyFont="1" applyFill="1" applyBorder="1" applyAlignment="1" applyProtection="1">
      <alignment horizontal="left" vertical="top" wrapText="1" indent="1"/>
      <protection locked="0"/>
    </xf>
    <xf numFmtId="0" fontId="83" fillId="3" borderId="66" xfId="2" applyFont="1" applyFill="1" applyBorder="1" applyAlignment="1" applyProtection="1">
      <alignment horizontal="left" vertical="top" wrapText="1" indent="1"/>
      <protection locked="0"/>
    </xf>
    <xf numFmtId="0" fontId="83" fillId="3" borderId="24" xfId="2" applyFont="1" applyFill="1" applyBorder="1" applyAlignment="1" applyProtection="1">
      <alignment horizontal="left" vertical="top" wrapText="1" indent="1"/>
      <protection locked="0"/>
    </xf>
    <xf numFmtId="0" fontId="15" fillId="0" borderId="24" xfId="0" applyFont="1" applyBorder="1" applyAlignment="1">
      <alignment horizontal="left" vertical="top" wrapText="1" indent="1"/>
    </xf>
    <xf numFmtId="0" fontId="83" fillId="3" borderId="45" xfId="2" applyFont="1" applyFill="1" applyBorder="1" applyAlignment="1" applyProtection="1">
      <alignment horizontal="left" vertical="top" wrapText="1" indent="1"/>
      <protection locked="0"/>
    </xf>
    <xf numFmtId="0" fontId="15" fillId="0" borderId="0" xfId="0" applyFont="1" applyAlignment="1">
      <alignment horizontal="left" vertical="top" wrapText="1" indent="1"/>
    </xf>
    <xf numFmtId="0" fontId="83" fillId="3" borderId="60" xfId="2" applyFont="1" applyFill="1" applyBorder="1" applyAlignment="1" applyProtection="1">
      <alignment horizontal="left" vertical="top" wrapText="1" indent="1"/>
      <protection locked="0"/>
    </xf>
    <xf numFmtId="0" fontId="15" fillId="0" borderId="45" xfId="0" applyFont="1" applyBorder="1" applyAlignment="1">
      <alignment horizontal="left" vertical="top" wrapText="1" indent="1"/>
    </xf>
    <xf numFmtId="0" fontId="15" fillId="0" borderId="35" xfId="0" applyFont="1" applyBorder="1" applyAlignment="1">
      <alignment horizontal="left" vertical="top" wrapText="1" indent="1"/>
    </xf>
    <xf numFmtId="0" fontId="15" fillId="0" borderId="66" xfId="0" applyFont="1" applyBorder="1" applyAlignment="1">
      <alignment horizontal="left" vertical="top" wrapText="1" indent="1"/>
    </xf>
    <xf numFmtId="0" fontId="83" fillId="3" borderId="21" xfId="2" applyFont="1" applyFill="1" applyBorder="1" applyAlignment="1" applyProtection="1">
      <alignment horizontal="left" vertical="top" wrapText="1" indent="1"/>
      <protection locked="0"/>
    </xf>
    <xf numFmtId="0" fontId="83" fillId="0" borderId="92" xfId="2" applyFont="1" applyFill="1" applyBorder="1" applyAlignment="1">
      <alignment vertical="top" wrapText="1"/>
    </xf>
    <xf numFmtId="0" fontId="8" fillId="0" borderId="45" xfId="0" applyFont="1" applyBorder="1" applyAlignment="1">
      <alignment vertical="top" wrapText="1"/>
    </xf>
    <xf numFmtId="0" fontId="83" fillId="3" borderId="98" xfId="2" applyFont="1" applyFill="1" applyBorder="1" applyAlignment="1" applyProtection="1">
      <alignment horizontal="left" vertical="top" wrapText="1" indent="1"/>
      <protection locked="0"/>
    </xf>
    <xf numFmtId="0" fontId="75" fillId="3" borderId="0" xfId="0" applyFont="1" applyFill="1" applyAlignment="1">
      <alignment horizontal="left" vertical="center" indent="1"/>
    </xf>
    <xf numFmtId="0" fontId="27" fillId="0" borderId="16" xfId="0" applyFont="1" applyFill="1" applyBorder="1" applyAlignment="1">
      <alignment horizontal="center"/>
    </xf>
    <xf numFmtId="0" fontId="27" fillId="0" borderId="16" xfId="0" applyFont="1" applyBorder="1" applyAlignment="1">
      <alignment horizontal="center"/>
    </xf>
    <xf numFmtId="0" fontId="27" fillId="0" borderId="16" xfId="0" applyFont="1" applyFill="1" applyBorder="1" applyAlignment="1">
      <alignment horizontal="center" vertical="center"/>
    </xf>
    <xf numFmtId="0" fontId="9" fillId="14" borderId="10" xfId="0" applyFont="1" applyFill="1" applyBorder="1" applyAlignment="1">
      <alignment horizontal="left" vertical="center"/>
    </xf>
    <xf numFmtId="0" fontId="2" fillId="14" borderId="10" xfId="0" applyFont="1" applyFill="1" applyBorder="1" applyAlignment="1">
      <alignment horizontal="center" vertical="center"/>
    </xf>
    <xf numFmtId="0" fontId="34" fillId="0" borderId="0" xfId="0" applyFont="1" applyAlignment="1">
      <alignment vertical="top"/>
    </xf>
    <xf numFmtId="0" fontId="9" fillId="0" borderId="0" xfId="0" applyFont="1" applyAlignment="1">
      <alignment vertical="top" wrapText="1"/>
    </xf>
    <xf numFmtId="0" fontId="3" fillId="0" borderId="122" xfId="0" applyFont="1" applyBorder="1" applyAlignment="1">
      <alignment vertical="top"/>
    </xf>
    <xf numFmtId="0" fontId="2" fillId="0" borderId="116" xfId="0" applyFont="1" applyBorder="1"/>
    <xf numFmtId="0" fontId="29" fillId="0" borderId="121" xfId="0" applyFont="1" applyBorder="1" applyProtection="1">
      <protection locked="0"/>
    </xf>
    <xf numFmtId="0" fontId="3" fillId="0" borderId="14" xfId="0" applyFont="1" applyBorder="1" applyAlignment="1">
      <alignment vertical="top"/>
    </xf>
    <xf numFmtId="0" fontId="30" fillId="0" borderId="13" xfId="0" applyFont="1" applyBorder="1" applyProtection="1">
      <protection locked="0"/>
    </xf>
    <xf numFmtId="0" fontId="3" fillId="3" borderId="14" xfId="0" applyFont="1" applyFill="1" applyBorder="1" applyAlignment="1">
      <alignment vertical="top"/>
    </xf>
    <xf numFmtId="0" fontId="2" fillId="0" borderId="14" xfId="0" applyFont="1" applyBorder="1"/>
    <xf numFmtId="0" fontId="2" fillId="0" borderId="13" xfId="0" applyFont="1" applyBorder="1"/>
    <xf numFmtId="0" fontId="3" fillId="0" borderId="14" xfId="0" applyFont="1" applyBorder="1" applyAlignment="1">
      <alignment horizontal="left" vertical="center"/>
    </xf>
    <xf numFmtId="14" fontId="2" fillId="0" borderId="13" xfId="0" applyNumberFormat="1" applyFont="1" applyBorder="1" applyAlignment="1">
      <alignment horizontal="left" vertical="center"/>
    </xf>
    <xf numFmtId="0" fontId="3" fillId="0" borderId="120" xfId="0" applyFont="1" applyBorder="1" applyAlignment="1">
      <alignment horizontal="left" vertical="center"/>
    </xf>
    <xf numFmtId="0" fontId="2" fillId="0" borderId="117" xfId="0" applyFont="1" applyBorder="1"/>
    <xf numFmtId="0" fontId="2" fillId="0" borderId="119" xfId="0" applyFont="1" applyBorder="1" applyAlignment="1">
      <alignment horizontal="left" vertical="center"/>
    </xf>
    <xf numFmtId="0" fontId="34" fillId="0" borderId="0" xfId="0" applyFont="1"/>
    <xf numFmtId="0" fontId="2" fillId="3" borderId="0" xfId="0" applyFont="1" applyFill="1" applyBorder="1" applyProtection="1"/>
    <xf numFmtId="0" fontId="6" fillId="3" borderId="0" xfId="0" applyFont="1" applyFill="1" applyBorder="1" applyProtection="1"/>
    <xf numFmtId="0" fontId="26" fillId="3" borderId="0" xfId="0" applyFont="1" applyFill="1" applyAlignment="1" applyProtection="1">
      <alignment wrapText="1"/>
    </xf>
    <xf numFmtId="0" fontId="6" fillId="3" borderId="0" xfId="0" applyFont="1" applyFill="1" applyProtection="1"/>
    <xf numFmtId="0" fontId="34" fillId="0" borderId="0" xfId="0" applyFont="1" applyAlignment="1">
      <alignment vertical="top" wrapText="1"/>
    </xf>
    <xf numFmtId="0" fontId="84" fillId="0" borderId="0" xfId="0" applyFont="1"/>
    <xf numFmtId="0" fontId="2" fillId="0" borderId="10" xfId="0" applyFont="1" applyBorder="1" applyAlignment="1">
      <alignment horizontal="right" vertical="center"/>
    </xf>
    <xf numFmtId="0" fontId="2" fillId="13" borderId="10" xfId="0" applyFont="1" applyFill="1" applyBorder="1" applyAlignment="1">
      <alignment horizontal="left" vertical="center"/>
    </xf>
    <xf numFmtId="0" fontId="59" fillId="8" borderId="0" xfId="0" applyFont="1" applyFill="1" applyAlignment="1">
      <alignment horizontal="left" vertical="center"/>
    </xf>
    <xf numFmtId="0" fontId="9" fillId="7" borderId="0" xfId="0" applyFont="1" applyFill="1" applyAlignment="1" applyProtection="1">
      <alignment horizontal="left" vertical="top" wrapText="1"/>
      <protection locked="0"/>
    </xf>
    <xf numFmtId="0" fontId="61" fillId="0" borderId="0" xfId="0" applyFont="1" applyAlignment="1">
      <alignment horizontal="left" vertical="center"/>
    </xf>
    <xf numFmtId="0" fontId="58" fillId="5" borderId="117" xfId="0" applyFont="1" applyFill="1" applyBorder="1" applyAlignment="1" applyProtection="1">
      <alignment horizontal="left" vertical="center" wrapText="1"/>
      <protection locked="0"/>
    </xf>
    <xf numFmtId="0" fontId="58" fillId="7" borderId="117" xfId="0" applyFont="1" applyFill="1" applyBorder="1" applyAlignment="1" applyProtection="1">
      <alignment horizontal="left" vertical="center"/>
      <protection locked="0"/>
    </xf>
    <xf numFmtId="0" fontId="58" fillId="11" borderId="0" xfId="0" quotePrefix="1" applyFont="1" applyFill="1" applyAlignment="1">
      <alignment horizontal="left" vertical="center" wrapText="1"/>
    </xf>
    <xf numFmtId="0" fontId="58" fillId="3" borderId="0" xfId="0" applyFont="1" applyFill="1" applyAlignment="1">
      <alignment horizontal="left" vertical="top" wrapText="1"/>
    </xf>
    <xf numFmtId="0" fontId="2" fillId="0" borderId="0" xfId="0" applyFont="1" applyAlignment="1" applyProtection="1">
      <alignment horizontal="center"/>
      <protection locked="0"/>
    </xf>
    <xf numFmtId="0" fontId="60" fillId="3" borderId="0" xfId="0" applyFont="1" applyFill="1" applyAlignment="1">
      <alignment horizontal="left" vertical="center" wrapText="1"/>
    </xf>
    <xf numFmtId="0" fontId="58" fillId="3" borderId="0" xfId="0" quotePrefix="1" applyFont="1" applyFill="1" applyAlignment="1">
      <alignment horizontal="left" vertical="top" wrapText="1"/>
    </xf>
    <xf numFmtId="0" fontId="64" fillId="3" borderId="0" xfId="0" applyFont="1" applyFill="1" applyAlignment="1">
      <alignment horizontal="left" vertical="top" wrapText="1"/>
    </xf>
    <xf numFmtId="0" fontId="46" fillId="3" borderId="0" xfId="0" applyFont="1" applyFill="1" applyAlignment="1">
      <alignment horizontal="left"/>
    </xf>
    <xf numFmtId="0" fontId="58" fillId="3" borderId="0" xfId="0" applyFont="1" applyFill="1" applyAlignment="1">
      <alignment horizontal="left" vertical="center" wrapText="1"/>
    </xf>
    <xf numFmtId="0" fontId="9" fillId="3" borderId="0" xfId="0" applyFont="1" applyFill="1" applyAlignment="1">
      <alignment horizontal="left" vertical="top" wrapText="1"/>
    </xf>
    <xf numFmtId="0" fontId="9" fillId="5" borderId="36" xfId="1" applyFont="1" applyFill="1" applyBorder="1" applyAlignment="1" applyProtection="1">
      <alignment horizontal="left" vertical="top" wrapText="1" indent="1"/>
      <protection locked="0"/>
    </xf>
    <xf numFmtId="0" fontId="2" fillId="5" borderId="36" xfId="1" applyFont="1" applyFill="1" applyBorder="1" applyAlignment="1" applyProtection="1">
      <alignment horizontal="left" vertical="top" wrapText="1" indent="1"/>
      <protection locked="0"/>
    </xf>
    <xf numFmtId="0" fontId="2" fillId="3" borderId="0" xfId="0" applyFont="1" applyFill="1" applyAlignment="1">
      <alignment horizontal="left" vertical="top" wrapText="1"/>
    </xf>
    <xf numFmtId="0" fontId="2" fillId="3" borderId="0" xfId="0" applyFont="1" applyFill="1" applyAlignment="1">
      <alignment horizontal="left" vertical="top"/>
    </xf>
    <xf numFmtId="0" fontId="2" fillId="5" borderId="36" xfId="1" applyFont="1" applyFill="1" applyBorder="1" applyAlignment="1" applyProtection="1">
      <alignment horizontal="left" vertical="center"/>
      <protection locked="0"/>
    </xf>
    <xf numFmtId="0" fontId="2" fillId="5" borderId="37" xfId="1" applyFont="1" applyFill="1" applyBorder="1" applyAlignment="1" applyProtection="1">
      <alignment horizontal="left" vertical="center"/>
      <protection locked="0"/>
    </xf>
    <xf numFmtId="0" fontId="18" fillId="3" borderId="0" xfId="2" applyFont="1" applyFill="1" applyAlignment="1" applyProtection="1">
      <alignment horizontal="left" vertical="center"/>
      <protection locked="0"/>
    </xf>
    <xf numFmtId="0" fontId="9" fillId="3" borderId="0" xfId="0" quotePrefix="1" applyFont="1" applyFill="1" applyAlignment="1">
      <alignment horizontal="left" vertical="top" wrapText="1"/>
    </xf>
    <xf numFmtId="0" fontId="27" fillId="3" borderId="0" xfId="0" applyFont="1" applyFill="1" applyAlignment="1">
      <alignment horizontal="left" vertical="top" wrapText="1"/>
    </xf>
    <xf numFmtId="0" fontId="32" fillId="3" borderId="0" xfId="0" applyFont="1" applyFill="1" applyAlignment="1">
      <alignment horizontal="left" vertical="top" wrapText="1"/>
    </xf>
    <xf numFmtId="0" fontId="67" fillId="3" borderId="35" xfId="2" applyFont="1" applyFill="1" applyBorder="1" applyAlignment="1">
      <alignment horizontal="left"/>
    </xf>
    <xf numFmtId="0" fontId="67" fillId="3" borderId="118" xfId="2" applyFont="1" applyFill="1" applyBorder="1" applyAlignment="1">
      <alignment horizontal="left"/>
    </xf>
    <xf numFmtId="0" fontId="66" fillId="3" borderId="0" xfId="2" applyFont="1" applyFill="1" applyBorder="1" applyAlignment="1">
      <alignment horizontal="left"/>
    </xf>
    <xf numFmtId="0" fontId="8" fillId="3" borderId="10" xfId="0" applyFont="1" applyFill="1" applyBorder="1" applyAlignment="1">
      <alignment horizontal="left" wrapText="1"/>
    </xf>
    <xf numFmtId="0" fontId="8" fillId="3" borderId="10" xfId="0" applyFont="1" applyFill="1" applyBorder="1" applyAlignment="1">
      <alignment horizontal="left"/>
    </xf>
    <xf numFmtId="0" fontId="17" fillId="3" borderId="138" xfId="2" applyFill="1" applyBorder="1" applyAlignment="1" applyProtection="1">
      <alignment horizontal="left"/>
      <protection locked="0"/>
    </xf>
    <xf numFmtId="0" fontId="17" fillId="3" borderId="34" xfId="2" applyFill="1" applyBorder="1" applyAlignment="1" applyProtection="1">
      <alignment horizontal="left"/>
      <protection locked="0"/>
    </xf>
    <xf numFmtId="0" fontId="17" fillId="3" borderId="139" xfId="2" applyFill="1" applyBorder="1" applyAlignment="1" applyProtection="1">
      <alignment horizontal="left"/>
      <protection locked="0"/>
    </xf>
    <xf numFmtId="0" fontId="17" fillId="3" borderId="140" xfId="2" applyFill="1" applyBorder="1" applyAlignment="1" applyProtection="1">
      <alignment horizontal="left"/>
      <protection locked="0"/>
    </xf>
    <xf numFmtId="0" fontId="68" fillId="3" borderId="139" xfId="2" applyFont="1" applyFill="1" applyBorder="1" applyAlignment="1" applyProtection="1">
      <alignment horizontal="left" vertical="center"/>
      <protection locked="0"/>
    </xf>
    <xf numFmtId="0" fontId="68" fillId="3" borderId="140" xfId="2" applyFont="1" applyFill="1" applyBorder="1" applyAlignment="1" applyProtection="1">
      <alignment horizontal="left" vertical="center"/>
      <protection locked="0"/>
    </xf>
    <xf numFmtId="0" fontId="2" fillId="10" borderId="10" xfId="0" applyFont="1" applyFill="1" applyBorder="1" applyAlignment="1">
      <alignment horizontal="center" wrapText="1"/>
    </xf>
    <xf numFmtId="0" fontId="2" fillId="10" borderId="15" xfId="0" applyFont="1" applyFill="1" applyBorder="1" applyAlignment="1">
      <alignment horizontal="center" wrapText="1"/>
    </xf>
    <xf numFmtId="0" fontId="2" fillId="10" borderId="17" xfId="0" applyFont="1" applyFill="1" applyBorder="1" applyAlignment="1">
      <alignment horizontal="center" wrapText="1"/>
    </xf>
    <xf numFmtId="0" fontId="32" fillId="0" borderId="16" xfId="0" applyFont="1" applyBorder="1" applyAlignment="1">
      <alignment horizontal="left" vertical="top" wrapText="1"/>
    </xf>
    <xf numFmtId="0" fontId="2" fillId="11" borderId="0" xfId="0" quotePrefix="1" applyFont="1" applyFill="1" applyAlignment="1">
      <alignment horizontal="left" vertical="center" wrapText="1"/>
    </xf>
    <xf numFmtId="0" fontId="13" fillId="6" borderId="0" xfId="0" applyFont="1" applyFill="1" applyAlignment="1">
      <alignment horizontal="left" vertical="center"/>
    </xf>
    <xf numFmtId="0" fontId="32" fillId="0" borderId="0" xfId="0" applyFont="1" applyAlignment="1">
      <alignment horizontal="left" vertical="center" wrapText="1"/>
    </xf>
    <xf numFmtId="0" fontId="0" fillId="5" borderId="122" xfId="0" applyFill="1" applyBorder="1" applyAlignment="1" applyProtection="1">
      <alignment horizontal="left" vertical="top" wrapText="1"/>
      <protection locked="0"/>
    </xf>
    <xf numFmtId="0" fontId="0" fillId="5" borderId="116" xfId="0" applyFill="1" applyBorder="1" applyAlignment="1" applyProtection="1">
      <alignment horizontal="left" vertical="top" wrapText="1"/>
      <protection locked="0"/>
    </xf>
    <xf numFmtId="0" fontId="0" fillId="5" borderId="121" xfId="0" applyFill="1" applyBorder="1" applyAlignment="1" applyProtection="1">
      <alignment horizontal="left" vertical="top" wrapText="1"/>
      <protection locked="0"/>
    </xf>
    <xf numFmtId="0" fontId="0" fillId="5" borderId="14"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13" xfId="0" applyFill="1" applyBorder="1" applyAlignment="1" applyProtection="1">
      <alignment horizontal="left" vertical="top" wrapText="1"/>
      <protection locked="0"/>
    </xf>
    <xf numFmtId="0" fontId="0" fillId="5" borderId="120" xfId="0" applyFill="1" applyBorder="1" applyAlignment="1" applyProtection="1">
      <alignment horizontal="left" vertical="top" wrapText="1"/>
      <protection locked="0"/>
    </xf>
    <xf numFmtId="0" fontId="0" fillId="5" borderId="117" xfId="0" applyFill="1" applyBorder="1" applyAlignment="1" applyProtection="1">
      <alignment horizontal="left" vertical="top" wrapText="1"/>
      <protection locked="0"/>
    </xf>
    <xf numFmtId="0" fontId="0" fillId="5" borderId="119" xfId="0" applyFill="1" applyBorder="1" applyAlignment="1" applyProtection="1">
      <alignment horizontal="left" vertical="top" wrapText="1"/>
      <protection locked="0"/>
    </xf>
    <xf numFmtId="0" fontId="32" fillId="0" borderId="117" xfId="0" applyFont="1" applyBorder="1" applyAlignment="1">
      <alignment horizontal="left" vertical="center" wrapText="1"/>
    </xf>
    <xf numFmtId="0" fontId="0" fillId="12" borderId="117" xfId="0" applyFill="1" applyBorder="1" applyAlignment="1" applyProtection="1">
      <alignment horizontal="left" vertical="center" wrapText="1"/>
      <protection locked="0"/>
    </xf>
    <xf numFmtId="0" fontId="8" fillId="0" borderId="16" xfId="0" applyFont="1" applyBorder="1" applyAlignment="1">
      <alignment horizontal="left" vertical="center" wrapText="1"/>
    </xf>
    <xf numFmtId="0" fontId="32" fillId="0" borderId="0" xfId="0" applyFont="1" applyAlignment="1">
      <alignment horizontal="left"/>
    </xf>
    <xf numFmtId="0" fontId="41" fillId="5" borderId="10" xfId="0" applyFont="1" applyFill="1" applyBorder="1" applyAlignment="1">
      <alignment horizontal="left" vertical="center"/>
    </xf>
    <xf numFmtId="0" fontId="41" fillId="12" borderId="10" xfId="0" applyFont="1" applyFill="1" applyBorder="1" applyAlignment="1">
      <alignment horizontal="left" vertical="center"/>
    </xf>
    <xf numFmtId="0" fontId="41" fillId="11" borderId="10" xfId="0" applyFont="1" applyFill="1" applyBorder="1" applyAlignment="1">
      <alignment horizontal="left" vertical="center" wrapText="1"/>
    </xf>
    <xf numFmtId="0" fontId="0" fillId="5" borderId="117" xfId="0" applyFill="1" applyBorder="1" applyAlignment="1" applyProtection="1">
      <alignment horizontal="left" vertical="center" wrapText="1"/>
      <protection locked="0"/>
    </xf>
    <xf numFmtId="0" fontId="2" fillId="12" borderId="15" xfId="0" applyFont="1" applyFill="1" applyBorder="1" applyAlignment="1">
      <alignment horizontal="left" vertical="center" wrapText="1"/>
    </xf>
    <xf numFmtId="0" fontId="2" fillId="12" borderId="16" xfId="0" applyFont="1" applyFill="1" applyBorder="1" applyAlignment="1">
      <alignment horizontal="left" vertical="center" wrapText="1"/>
    </xf>
    <xf numFmtId="0" fontId="2" fillId="12" borderId="17" xfId="0" applyFont="1" applyFill="1" applyBorder="1" applyAlignment="1">
      <alignment horizontal="left" vertical="center" wrapText="1"/>
    </xf>
    <xf numFmtId="0" fontId="32" fillId="0" borderId="16" xfId="0" applyFont="1" applyBorder="1" applyAlignment="1">
      <alignment horizontal="left" vertical="center" wrapText="1"/>
    </xf>
    <xf numFmtId="0" fontId="73" fillId="0" borderId="16" xfId="0" applyFont="1" applyBorder="1" applyAlignment="1">
      <alignment horizontal="left" vertical="center" wrapText="1"/>
    </xf>
    <xf numFmtId="0" fontId="33" fillId="0" borderId="0" xfId="0" applyFont="1" applyAlignment="1">
      <alignment horizontal="center" wrapText="1"/>
    </xf>
    <xf numFmtId="0" fontId="9" fillId="0" borderId="0" xfId="0" applyFont="1" applyAlignment="1">
      <alignment horizontal="left" vertical="center" wrapText="1"/>
    </xf>
    <xf numFmtId="0" fontId="45" fillId="3" borderId="8" xfId="2" applyFont="1" applyFill="1" applyBorder="1" applyAlignment="1" applyProtection="1">
      <alignment horizontal="left"/>
      <protection locked="0"/>
    </xf>
    <xf numFmtId="0" fontId="9" fillId="3" borderId="0" xfId="0" applyFont="1" applyFill="1" applyAlignment="1">
      <alignment horizontal="left" vertical="center" wrapText="1"/>
    </xf>
    <xf numFmtId="0" fontId="35" fillId="3" borderId="0" xfId="2" applyFont="1" applyFill="1" applyBorder="1" applyAlignment="1">
      <alignment horizontal="left"/>
    </xf>
    <xf numFmtId="0" fontId="34" fillId="3" borderId="0" xfId="0" applyFont="1" applyFill="1" applyAlignment="1">
      <alignment horizontal="left" vertical="top" wrapText="1"/>
    </xf>
    <xf numFmtId="0" fontId="45" fillId="3" borderId="34" xfId="2" applyFont="1" applyFill="1" applyBorder="1" applyAlignment="1" applyProtection="1">
      <alignment horizontal="left"/>
      <protection locked="0"/>
    </xf>
    <xf numFmtId="0" fontId="56" fillId="5" borderId="108" xfId="0" applyFont="1" applyFill="1" applyBorder="1" applyAlignment="1">
      <alignment horizontal="center" vertical="center"/>
    </xf>
    <xf numFmtId="0" fontId="56" fillId="5" borderId="110" xfId="0" applyFont="1" applyFill="1" applyBorder="1" applyAlignment="1">
      <alignment horizontal="center" vertical="center"/>
    </xf>
    <xf numFmtId="0" fontId="56" fillId="5" borderId="109" xfId="0" applyFont="1" applyFill="1" applyBorder="1" applyAlignment="1">
      <alignment horizontal="center" vertical="center"/>
    </xf>
    <xf numFmtId="0" fontId="56" fillId="3" borderId="108" xfId="0" applyFont="1" applyFill="1" applyBorder="1" applyAlignment="1">
      <alignment horizontal="center" vertical="center"/>
    </xf>
    <xf numFmtId="0" fontId="56" fillId="3" borderId="110" xfId="0" applyFont="1" applyFill="1" applyBorder="1" applyAlignment="1">
      <alignment horizontal="center" vertical="center"/>
    </xf>
    <xf numFmtId="0" fontId="56" fillId="3" borderId="109" xfId="0" applyFont="1" applyFill="1" applyBorder="1" applyAlignment="1">
      <alignment horizontal="center" vertical="center"/>
    </xf>
    <xf numFmtId="0" fontId="57" fillId="9" borderId="108" xfId="0" applyFont="1" applyFill="1" applyBorder="1" applyAlignment="1">
      <alignment horizontal="center" vertical="center"/>
    </xf>
    <xf numFmtId="0" fontId="57" fillId="9" borderId="110" xfId="0" applyFont="1" applyFill="1" applyBorder="1" applyAlignment="1">
      <alignment horizontal="center" vertical="center"/>
    </xf>
    <xf numFmtId="0" fontId="57" fillId="9" borderId="109" xfId="0" applyFont="1" applyFill="1" applyBorder="1" applyAlignment="1">
      <alignment horizontal="center" vertical="center"/>
    </xf>
    <xf numFmtId="0" fontId="9" fillId="0" borderId="0" xfId="0" applyFont="1" applyFill="1" applyAlignment="1">
      <alignment horizontal="left" vertical="center" wrapText="1"/>
    </xf>
    <xf numFmtId="0" fontId="83" fillId="3" borderId="0" xfId="2" applyFont="1" applyFill="1" applyAlignment="1" applyProtection="1">
      <alignment horizontal="left" vertical="center" wrapText="1"/>
      <protection locked="0"/>
    </xf>
    <xf numFmtId="0" fontId="40" fillId="0" borderId="0" xfId="0" applyFont="1" applyAlignment="1">
      <alignment horizontal="right" vertical="center" wrapText="1"/>
    </xf>
    <xf numFmtId="0" fontId="40" fillId="0" borderId="13" xfId="0" applyFont="1" applyBorder="1" applyAlignment="1">
      <alignment horizontal="right" vertical="center" wrapText="1"/>
    </xf>
    <xf numFmtId="0" fontId="41" fillId="0" borderId="0" xfId="0" applyFont="1" applyAlignment="1">
      <alignment horizontal="left" vertical="center"/>
    </xf>
    <xf numFmtId="0" fontId="9" fillId="9" borderId="47" xfId="0" applyFont="1" applyFill="1" applyBorder="1" applyAlignment="1">
      <alignment horizontal="center" vertical="center"/>
    </xf>
    <xf numFmtId="0" fontId="9" fillId="9" borderId="50" xfId="0" applyFont="1" applyFill="1" applyBorder="1" applyAlignment="1">
      <alignment horizontal="center" vertical="center"/>
    </xf>
    <xf numFmtId="0" fontId="33" fillId="9" borderId="46" xfId="0" applyFont="1" applyFill="1" applyBorder="1" applyAlignment="1">
      <alignment horizontal="left" vertical="center" wrapText="1"/>
    </xf>
    <xf numFmtId="0" fontId="33" fillId="9" borderId="48" xfId="0" applyFont="1" applyFill="1" applyBorder="1" applyAlignment="1">
      <alignment horizontal="left" vertical="center" wrapText="1"/>
    </xf>
    <xf numFmtId="0" fontId="9" fillId="9" borderId="101" xfId="0" applyFont="1" applyFill="1" applyBorder="1" applyAlignment="1">
      <alignment horizontal="center" vertical="center"/>
    </xf>
    <xf numFmtId="0" fontId="9" fillId="9" borderId="102" xfId="0" applyFont="1" applyFill="1" applyBorder="1" applyAlignment="1">
      <alignment horizontal="center" vertical="center"/>
    </xf>
    <xf numFmtId="0" fontId="9" fillId="5" borderId="47" xfId="0" applyFont="1" applyFill="1" applyBorder="1" applyAlignment="1" applyProtection="1">
      <alignment horizontal="center" vertical="center"/>
      <protection locked="0"/>
    </xf>
    <xf numFmtId="0" fontId="9" fillId="5" borderId="50" xfId="0" applyFont="1" applyFill="1" applyBorder="1" applyAlignment="1" applyProtection="1">
      <alignment horizontal="center" vertical="center"/>
      <protection locked="0"/>
    </xf>
    <xf numFmtId="0" fontId="9" fillId="5" borderId="46" xfId="0" applyFont="1" applyFill="1" applyBorder="1" applyAlignment="1" applyProtection="1">
      <alignment horizontal="left" vertical="center"/>
      <protection locked="0"/>
    </xf>
    <xf numFmtId="0" fontId="9" fillId="5" borderId="48" xfId="0" applyFont="1" applyFill="1" applyBorder="1" applyAlignment="1" applyProtection="1">
      <alignment horizontal="left" vertical="center"/>
      <protection locked="0"/>
    </xf>
    <xf numFmtId="0" fontId="9" fillId="5" borderId="53"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0" fontId="9" fillId="3" borderId="46" xfId="0" applyFont="1" applyFill="1" applyBorder="1" applyAlignment="1" applyProtection="1">
      <alignment horizontal="left" vertical="center"/>
      <protection locked="0"/>
    </xf>
    <xf numFmtId="0" fontId="9" fillId="3" borderId="51" xfId="0" applyFont="1" applyFill="1" applyBorder="1" applyAlignment="1" applyProtection="1">
      <alignment horizontal="left" vertical="center"/>
      <protection locked="0"/>
    </xf>
    <xf numFmtId="0" fontId="14" fillId="3" borderId="55" xfId="0" applyFont="1" applyFill="1" applyBorder="1" applyAlignment="1">
      <alignment horizontal="left" vertical="center" wrapText="1"/>
    </xf>
    <xf numFmtId="0" fontId="14" fillId="3" borderId="35" xfId="0" applyFont="1" applyFill="1" applyBorder="1" applyAlignment="1">
      <alignment horizontal="left" vertical="center" wrapText="1"/>
    </xf>
    <xf numFmtId="0" fontId="2" fillId="3" borderId="0" xfId="0" applyFont="1" applyFill="1" applyAlignment="1">
      <alignment horizontal="left" vertical="center" wrapText="1"/>
    </xf>
    <xf numFmtId="0" fontId="27" fillId="5" borderId="55" xfId="0" applyFont="1" applyFill="1" applyBorder="1" applyAlignment="1" applyProtection="1">
      <alignment horizontal="left" vertical="center"/>
      <protection locked="0"/>
    </xf>
    <xf numFmtId="0" fontId="27" fillId="5" borderId="35" xfId="0" applyFont="1" applyFill="1" applyBorder="1" applyAlignment="1" applyProtection="1">
      <alignment horizontal="left" vertical="center"/>
      <protection locked="0"/>
    </xf>
    <xf numFmtId="0" fontId="9" fillId="9" borderId="39" xfId="0" applyFont="1" applyFill="1" applyBorder="1" applyAlignment="1">
      <alignment horizontal="center" vertical="center"/>
    </xf>
    <xf numFmtId="0" fontId="9" fillId="9" borderId="81" xfId="0" applyFont="1" applyFill="1" applyBorder="1" applyAlignment="1">
      <alignment horizontal="center" vertical="center"/>
    </xf>
    <xf numFmtId="0" fontId="33" fillId="9" borderId="19" xfId="0" applyFont="1" applyFill="1" applyBorder="1" applyAlignment="1">
      <alignment horizontal="left" vertical="center" wrapText="1"/>
    </xf>
    <xf numFmtId="0" fontId="33" fillId="9" borderId="44" xfId="0" applyFont="1" applyFill="1" applyBorder="1" applyAlignment="1">
      <alignment horizontal="left" vertical="center" wrapText="1"/>
    </xf>
    <xf numFmtId="0" fontId="52" fillId="9" borderId="108" xfId="0" applyFont="1" applyFill="1" applyBorder="1" applyAlignment="1">
      <alignment horizontal="center" vertical="center"/>
    </xf>
    <xf numFmtId="0" fontId="52" fillId="9" borderId="109" xfId="0" applyFont="1" applyFill="1" applyBorder="1" applyAlignment="1">
      <alignment horizontal="center" vertical="center"/>
    </xf>
    <xf numFmtId="0" fontId="53" fillId="3" borderId="108" xfId="0" applyFont="1" applyFill="1" applyBorder="1" applyAlignment="1">
      <alignment horizontal="center" vertical="center"/>
    </xf>
    <xf numFmtId="0" fontId="53" fillId="3" borderId="109" xfId="0" applyFont="1" applyFill="1" applyBorder="1" applyAlignment="1">
      <alignment horizontal="center" vertical="center"/>
    </xf>
    <xf numFmtId="0" fontId="53" fillId="5" borderId="108" xfId="0" applyFont="1" applyFill="1" applyBorder="1" applyAlignment="1">
      <alignment horizontal="center" vertical="center"/>
    </xf>
    <xf numFmtId="0" fontId="53" fillId="5" borderId="109" xfId="0" applyFont="1" applyFill="1" applyBorder="1" applyAlignment="1">
      <alignment horizontal="center" vertical="center"/>
    </xf>
    <xf numFmtId="0" fontId="27" fillId="5" borderId="25" xfId="0" applyFont="1" applyFill="1" applyBorder="1" applyAlignment="1" applyProtection="1">
      <alignment horizontal="center" vertical="center"/>
      <protection locked="0"/>
    </xf>
    <xf numFmtId="0" fontId="27" fillId="5" borderId="49" xfId="0" applyFont="1" applyFill="1" applyBorder="1" applyAlignment="1" applyProtection="1">
      <alignment horizontal="center" vertical="center"/>
      <protection locked="0"/>
    </xf>
    <xf numFmtId="0" fontId="9" fillId="3" borderId="48" xfId="0" applyFont="1" applyFill="1" applyBorder="1" applyAlignment="1" applyProtection="1">
      <alignment horizontal="left" vertical="center"/>
      <protection locked="0"/>
    </xf>
    <xf numFmtId="0" fontId="9" fillId="5" borderId="55"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5" borderId="25" xfId="0" applyFont="1" applyFill="1" applyBorder="1" applyAlignment="1" applyProtection="1">
      <alignment horizontal="center" vertical="center"/>
      <protection locked="0"/>
    </xf>
    <xf numFmtId="0" fontId="27" fillId="5" borderId="25" xfId="0" applyFont="1" applyFill="1" applyBorder="1" applyAlignment="1" applyProtection="1">
      <alignment horizontal="left" vertical="center"/>
      <protection locked="0"/>
    </xf>
    <xf numFmtId="0" fontId="27" fillId="5" borderId="0" xfId="0" applyFont="1" applyFill="1" applyAlignment="1" applyProtection="1">
      <alignment horizontal="left" vertical="center"/>
      <protection locked="0"/>
    </xf>
    <xf numFmtId="0" fontId="27" fillId="5" borderId="58" xfId="0" applyFont="1" applyFill="1" applyBorder="1" applyAlignment="1" applyProtection="1">
      <alignment horizontal="left" vertical="center"/>
      <protection locked="0"/>
    </xf>
    <xf numFmtId="0" fontId="27" fillId="5" borderId="47" xfId="0" applyFont="1" applyFill="1" applyBorder="1" applyAlignment="1" applyProtection="1">
      <alignment horizontal="left" vertical="center"/>
      <protection locked="0"/>
    </xf>
    <xf numFmtId="0" fontId="27" fillId="5" borderId="59" xfId="0" applyFont="1" applyFill="1" applyBorder="1" applyAlignment="1" applyProtection="1">
      <alignment horizontal="left" vertical="center"/>
      <protection locked="0"/>
    </xf>
    <xf numFmtId="0" fontId="39" fillId="5" borderId="11" xfId="0" applyFont="1" applyFill="1" applyBorder="1" applyAlignment="1">
      <alignment horizontal="center" vertical="center"/>
    </xf>
    <xf numFmtId="0" fontId="39" fillId="5" borderId="12" xfId="0" applyFont="1" applyFill="1" applyBorder="1" applyAlignment="1">
      <alignment horizontal="center" vertical="center"/>
    </xf>
    <xf numFmtId="0" fontId="39" fillId="0" borderId="0" xfId="0" applyFont="1" applyAlignment="1">
      <alignment horizontal="left" vertical="center"/>
    </xf>
    <xf numFmtId="0" fontId="39" fillId="0" borderId="14" xfId="0" applyFont="1" applyBorder="1" applyAlignment="1">
      <alignment horizontal="right" vertical="center"/>
    </xf>
    <xf numFmtId="0" fontId="39" fillId="0" borderId="0" xfId="0" applyFont="1" applyAlignment="1">
      <alignment horizontal="right" vertical="center"/>
    </xf>
    <xf numFmtId="0" fontId="39" fillId="0" borderId="13" xfId="0" applyFont="1" applyBorder="1" applyAlignment="1">
      <alignment horizontal="right" vertical="center"/>
    </xf>
    <xf numFmtId="0" fontId="27" fillId="5" borderId="47" xfId="0" applyFont="1" applyFill="1" applyBorder="1" applyAlignment="1" applyProtection="1">
      <alignment horizontal="center" vertical="center" wrapText="1"/>
      <protection locked="0"/>
    </xf>
    <xf numFmtId="0" fontId="27" fillId="5" borderId="50" xfId="0" applyFont="1" applyFill="1" applyBorder="1" applyAlignment="1" applyProtection="1">
      <alignment horizontal="center" vertical="center" wrapText="1"/>
      <protection locked="0"/>
    </xf>
    <xf numFmtId="0" fontId="27" fillId="3" borderId="46" xfId="0" applyFont="1" applyFill="1" applyBorder="1" applyAlignment="1" applyProtection="1">
      <alignment horizontal="left" vertical="center"/>
      <protection locked="0"/>
    </xf>
    <xf numFmtId="0" fontId="27" fillId="3" borderId="48" xfId="0" applyFont="1" applyFill="1" applyBorder="1" applyAlignment="1" applyProtection="1">
      <alignment horizontal="left" vertical="center"/>
      <protection locked="0"/>
    </xf>
    <xf numFmtId="0" fontId="9" fillId="8" borderId="62" xfId="0" applyFont="1" applyFill="1" applyBorder="1" applyAlignment="1" applyProtection="1">
      <alignment horizontal="left" vertical="center"/>
      <protection locked="0"/>
    </xf>
    <xf numFmtId="0" fontId="9" fillId="8" borderId="48" xfId="0" applyFont="1" applyFill="1" applyBorder="1" applyAlignment="1" applyProtection="1">
      <alignment horizontal="left" vertical="center"/>
      <protection locked="0"/>
    </xf>
    <xf numFmtId="0" fontId="9" fillId="5" borderId="58" xfId="0" applyFont="1" applyFill="1" applyBorder="1" applyAlignment="1" applyProtection="1">
      <alignment horizontal="center" vertical="center"/>
      <protection locked="0"/>
    </xf>
    <xf numFmtId="0" fontId="39" fillId="6" borderId="15" xfId="0" applyFont="1" applyFill="1" applyBorder="1" applyAlignment="1">
      <alignment horizontal="left" vertical="center" wrapText="1"/>
    </xf>
    <xf numFmtId="0" fontId="39" fillId="6" borderId="16" xfId="0" applyFont="1" applyFill="1" applyBorder="1" applyAlignment="1">
      <alignment horizontal="left" vertical="center" wrapText="1"/>
    </xf>
    <xf numFmtId="0" fontId="9" fillId="3" borderId="18" xfId="0" applyFont="1" applyFill="1" applyBorder="1" applyAlignment="1" applyProtection="1">
      <alignment horizontal="left" vertical="center"/>
      <protection locked="0"/>
    </xf>
    <xf numFmtId="0" fontId="9" fillId="3" borderId="80" xfId="0" applyFont="1" applyFill="1" applyBorder="1" applyAlignment="1" applyProtection="1">
      <alignment horizontal="left" vertical="center"/>
      <protection locked="0"/>
    </xf>
    <xf numFmtId="0" fontId="9" fillId="5" borderId="65" xfId="0" applyFont="1" applyFill="1" applyBorder="1" applyAlignment="1" applyProtection="1">
      <alignment horizontal="center" vertical="center" wrapText="1"/>
      <protection locked="0"/>
    </xf>
    <xf numFmtId="0" fontId="9" fillId="5" borderId="47" xfId="0" applyFont="1" applyFill="1" applyBorder="1" applyAlignment="1" applyProtection="1">
      <alignment horizontal="center" vertical="center" wrapText="1"/>
      <protection locked="0"/>
    </xf>
    <xf numFmtId="0" fontId="9" fillId="5" borderId="55" xfId="0" applyFont="1" applyFill="1" applyBorder="1" applyAlignment="1" applyProtection="1">
      <alignment horizontal="center" vertical="center" wrapText="1"/>
      <protection locked="0"/>
    </xf>
    <xf numFmtId="0" fontId="9" fillId="3" borderId="90" xfId="0" applyFont="1" applyFill="1" applyBorder="1" applyAlignment="1" applyProtection="1">
      <alignment horizontal="left" vertical="center"/>
      <protection locked="0"/>
    </xf>
    <xf numFmtId="0" fontId="9" fillId="3" borderId="62" xfId="0" applyFont="1" applyFill="1" applyBorder="1" applyAlignment="1" applyProtection="1">
      <alignment horizontal="left" vertical="center" wrapText="1"/>
      <protection locked="0"/>
    </xf>
    <xf numFmtId="0" fontId="9" fillId="3" borderId="46" xfId="0" applyFont="1" applyFill="1" applyBorder="1" applyAlignment="1" applyProtection="1">
      <alignment horizontal="left" vertical="center" wrapText="1"/>
      <protection locked="0"/>
    </xf>
    <xf numFmtId="0" fontId="9" fillId="3" borderId="48" xfId="0" applyFont="1" applyFill="1" applyBorder="1" applyAlignment="1" applyProtection="1">
      <alignment horizontal="left" vertical="center" wrapText="1"/>
      <protection locked="0"/>
    </xf>
    <xf numFmtId="0" fontId="27" fillId="5" borderId="65" xfId="0" applyFont="1" applyFill="1" applyBorder="1" applyAlignment="1" applyProtection="1">
      <alignment horizontal="left" vertical="center"/>
      <protection locked="0"/>
    </xf>
    <xf numFmtId="0" fontId="27" fillId="5" borderId="27" xfId="0" applyFont="1" applyFill="1" applyBorder="1" applyAlignment="1" applyProtection="1">
      <alignment horizontal="left" vertical="center"/>
      <protection locked="0"/>
    </xf>
    <xf numFmtId="0" fontId="27" fillId="5" borderId="68" xfId="0" applyFont="1" applyFill="1" applyBorder="1" applyAlignment="1" applyProtection="1">
      <alignment horizontal="left" vertical="center"/>
      <protection locked="0"/>
    </xf>
    <xf numFmtId="0" fontId="27" fillId="5" borderId="21" xfId="0" applyFont="1" applyFill="1" applyBorder="1" applyAlignment="1" applyProtection="1">
      <alignment horizontal="left" vertical="center"/>
      <protection locked="0"/>
    </xf>
    <xf numFmtId="0" fontId="9" fillId="3" borderId="89" xfId="0" applyFont="1" applyFill="1" applyBorder="1" applyAlignment="1" applyProtection="1">
      <alignment horizontal="left" vertical="center"/>
      <protection locked="0"/>
    </xf>
    <xf numFmtId="0" fontId="9" fillId="3" borderId="46" xfId="0" applyFont="1" applyFill="1" applyBorder="1" applyAlignment="1" applyProtection="1">
      <alignment horizontal="center" vertical="center"/>
      <protection locked="0"/>
    </xf>
    <xf numFmtId="0" fontId="9" fillId="3" borderId="89" xfId="0" applyFont="1" applyFill="1" applyBorder="1" applyAlignment="1" applyProtection="1">
      <alignment horizontal="center" vertical="center"/>
      <protection locked="0"/>
    </xf>
    <xf numFmtId="0" fontId="9" fillId="5" borderId="82" xfId="0" applyFont="1" applyFill="1" applyBorder="1" applyAlignment="1" applyProtection="1">
      <alignment horizontal="center" vertical="center"/>
      <protection locked="0"/>
    </xf>
    <xf numFmtId="0" fontId="9" fillId="5" borderId="77" xfId="0" applyFont="1" applyFill="1" applyBorder="1" applyAlignment="1" applyProtection="1">
      <alignment horizontal="center" vertical="center"/>
      <protection locked="0"/>
    </xf>
    <xf numFmtId="0" fontId="9" fillId="5" borderId="83" xfId="0" applyFont="1" applyFill="1" applyBorder="1" applyAlignment="1" applyProtection="1">
      <alignment horizontal="left" vertical="center"/>
      <protection locked="0"/>
    </xf>
    <xf numFmtId="0" fontId="9" fillId="5" borderId="78" xfId="0" applyFont="1" applyFill="1" applyBorder="1" applyAlignment="1" applyProtection="1">
      <alignment horizontal="left" vertical="center"/>
      <protection locked="0"/>
    </xf>
    <xf numFmtId="0" fontId="9" fillId="5" borderId="73" xfId="0" applyFont="1" applyFill="1" applyBorder="1" applyAlignment="1" applyProtection="1">
      <alignment horizontal="center" vertical="center"/>
      <protection locked="0"/>
    </xf>
    <xf numFmtId="0" fontId="9" fillId="5" borderId="71" xfId="0" applyFont="1" applyFill="1" applyBorder="1" applyAlignment="1" applyProtection="1">
      <alignment horizontal="center" vertical="center"/>
      <protection locked="0"/>
    </xf>
    <xf numFmtId="0" fontId="9" fillId="5" borderId="74" xfId="0" applyFont="1" applyFill="1" applyBorder="1" applyAlignment="1" applyProtection="1">
      <alignment horizontal="center" vertical="center"/>
      <protection locked="0"/>
    </xf>
    <xf numFmtId="0" fontId="9" fillId="3" borderId="22" xfId="0" applyFont="1" applyFill="1" applyBorder="1" applyAlignment="1" applyProtection="1">
      <alignment horizontal="left" vertical="center"/>
      <protection locked="0"/>
    </xf>
    <xf numFmtId="0" fontId="27" fillId="5" borderId="63" xfId="0" applyFont="1" applyFill="1" applyBorder="1" applyAlignment="1" applyProtection="1">
      <alignment horizontal="left" vertical="center"/>
      <protection locked="0"/>
    </xf>
    <xf numFmtId="0" fontId="27" fillId="5" borderId="20" xfId="0" applyFont="1" applyFill="1" applyBorder="1" applyAlignment="1" applyProtection="1">
      <alignment horizontal="left" vertical="center"/>
      <protection locked="0"/>
    </xf>
    <xf numFmtId="0" fontId="9" fillId="5" borderId="73" xfId="0" applyFont="1" applyFill="1" applyBorder="1" applyAlignment="1" applyProtection="1">
      <alignment horizontal="center" vertical="center" wrapText="1"/>
      <protection locked="0"/>
    </xf>
    <xf numFmtId="0" fontId="9" fillId="5" borderId="71" xfId="0" applyFont="1" applyFill="1" applyBorder="1" applyAlignment="1" applyProtection="1">
      <alignment horizontal="center" vertical="center" wrapText="1"/>
      <protection locked="0"/>
    </xf>
    <xf numFmtId="0" fontId="9" fillId="5" borderId="86" xfId="0" applyFont="1" applyFill="1" applyBorder="1" applyAlignment="1" applyProtection="1">
      <alignment horizontal="center" vertical="center" wrapText="1"/>
      <protection locked="0"/>
    </xf>
    <xf numFmtId="0" fontId="9" fillId="3" borderId="32" xfId="0" applyFont="1" applyFill="1" applyBorder="1" applyAlignment="1" applyProtection="1">
      <alignment horizontal="left" vertical="center"/>
      <protection locked="0"/>
    </xf>
    <xf numFmtId="0" fontId="9" fillId="3" borderId="87" xfId="0" applyFont="1" applyFill="1" applyBorder="1" applyAlignment="1" applyProtection="1">
      <alignment horizontal="left" vertical="center"/>
      <protection locked="0"/>
    </xf>
    <xf numFmtId="0" fontId="9" fillId="5" borderId="79" xfId="0" applyFont="1" applyFill="1" applyBorder="1" applyAlignment="1" applyProtection="1">
      <alignment horizontal="center" vertical="center"/>
      <protection locked="0"/>
    </xf>
    <xf numFmtId="0" fontId="0" fillId="0" borderId="0" xfId="0" applyAlignment="1">
      <alignment horizontal="right" vertical="center"/>
    </xf>
    <xf numFmtId="0" fontId="0" fillId="0" borderId="13" xfId="0" applyBorder="1" applyAlignment="1">
      <alignment horizontal="right" vertical="center"/>
    </xf>
    <xf numFmtId="0" fontId="2" fillId="0" borderId="0" xfId="0" applyFont="1" applyAlignment="1">
      <alignment horizontal="right" vertical="center"/>
    </xf>
    <xf numFmtId="0" fontId="2" fillId="0" borderId="13" xfId="0" applyFont="1" applyBorder="1" applyAlignment="1">
      <alignment horizontal="right" vertical="center"/>
    </xf>
    <xf numFmtId="0" fontId="32" fillId="0" borderId="0" xfId="0" applyFont="1" applyAlignment="1">
      <alignment horizontal="right" vertical="center"/>
    </xf>
    <xf numFmtId="0" fontId="32" fillId="0" borderId="13" xfId="0" applyFont="1" applyBorder="1" applyAlignment="1">
      <alignment horizontal="right" vertical="center"/>
    </xf>
    <xf numFmtId="0" fontId="33" fillId="9" borderId="107" xfId="0" applyFont="1" applyFill="1" applyBorder="1" applyAlignment="1">
      <alignment horizontal="left" vertical="center" wrapText="1"/>
    </xf>
    <xf numFmtId="0" fontId="14" fillId="3" borderId="68"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9" fillId="5" borderId="68" xfId="0" applyFont="1" applyFill="1" applyBorder="1" applyAlignment="1" applyProtection="1">
      <alignment horizontal="center" vertical="center"/>
      <protection locked="0"/>
    </xf>
    <xf numFmtId="0" fontId="9" fillId="5" borderId="96" xfId="0" applyFont="1" applyFill="1" applyBorder="1" applyAlignment="1" applyProtection="1">
      <alignment horizontal="center" vertical="center"/>
      <protection locked="0"/>
    </xf>
    <xf numFmtId="0" fontId="0" fillId="9" borderId="93" xfId="2" applyFont="1" applyFill="1" applyBorder="1" applyAlignment="1" applyProtection="1">
      <alignment horizontal="left" vertical="center" wrapText="1"/>
      <protection locked="0"/>
    </xf>
    <xf numFmtId="0" fontId="48" fillId="9" borderId="94" xfId="2" applyFont="1" applyFill="1" applyBorder="1" applyAlignment="1" applyProtection="1">
      <alignment horizontal="left" vertical="center" wrapText="1"/>
      <protection locked="0"/>
    </xf>
    <xf numFmtId="0" fontId="48" fillId="9" borderId="50" xfId="2" applyFont="1" applyFill="1" applyBorder="1" applyAlignment="1" applyProtection="1">
      <alignment horizontal="left" vertical="center" wrapText="1"/>
      <protection locked="0"/>
    </xf>
    <xf numFmtId="0" fontId="48" fillId="9" borderId="66" xfId="2" applyFont="1" applyFill="1" applyBorder="1" applyAlignment="1" applyProtection="1">
      <alignment horizontal="left" vertical="center" wrapText="1"/>
      <protection locked="0"/>
    </xf>
    <xf numFmtId="0" fontId="9" fillId="3" borderId="51" xfId="0" applyFont="1" applyFill="1" applyBorder="1" applyAlignment="1" applyProtection="1">
      <alignment horizontal="center" vertical="center"/>
      <protection locked="0"/>
    </xf>
    <xf numFmtId="0" fontId="14" fillId="3" borderId="47" xfId="0" applyFont="1" applyFill="1" applyBorder="1" applyAlignment="1">
      <alignment horizontal="left" vertical="center" wrapText="1"/>
    </xf>
    <xf numFmtId="0" fontId="14" fillId="3" borderId="0" xfId="0" applyFont="1" applyFill="1" applyAlignment="1">
      <alignment horizontal="left" vertical="center" wrapText="1"/>
    </xf>
    <xf numFmtId="0" fontId="9" fillId="5" borderId="99" xfId="0" applyFont="1" applyFill="1" applyBorder="1" applyAlignment="1" applyProtection="1">
      <alignment horizontal="center" vertical="center"/>
      <protection locked="0"/>
    </xf>
    <xf numFmtId="0" fontId="9" fillId="5" borderId="100" xfId="0" applyFont="1" applyFill="1" applyBorder="1" applyAlignment="1" applyProtection="1">
      <alignment horizontal="center" vertical="center"/>
      <protection locked="0"/>
    </xf>
    <xf numFmtId="0" fontId="40" fillId="0" borderId="0" xfId="0" applyFont="1" applyAlignment="1">
      <alignment horizontal="right" vertical="center"/>
    </xf>
    <xf numFmtId="0" fontId="40" fillId="0" borderId="13" xfId="0" applyFont="1" applyBorder="1" applyAlignment="1">
      <alignment horizontal="right" vertical="center"/>
    </xf>
    <xf numFmtId="0" fontId="8" fillId="3" borderId="106" xfId="0" applyFont="1" applyFill="1" applyBorder="1" applyAlignment="1">
      <alignment horizontal="left" vertical="center" wrapText="1"/>
    </xf>
    <xf numFmtId="0" fontId="12" fillId="3" borderId="105" xfId="0" applyFont="1" applyFill="1" applyBorder="1" applyAlignment="1">
      <alignment horizontal="left" vertical="center" textRotation="90" wrapText="1"/>
    </xf>
    <xf numFmtId="0" fontId="12" fillId="3" borderId="0" xfId="0" applyFont="1" applyFill="1" applyAlignment="1">
      <alignment horizontal="left" vertical="center" textRotation="90" wrapText="1"/>
    </xf>
    <xf numFmtId="0" fontId="12" fillId="3" borderId="104" xfId="0" applyFont="1" applyFill="1" applyBorder="1" applyAlignment="1">
      <alignment horizontal="left" vertical="center" textRotation="90" wrapText="1"/>
    </xf>
    <xf numFmtId="0" fontId="12" fillId="3" borderId="0" xfId="0" applyFont="1" applyFill="1" applyAlignment="1">
      <alignment horizontal="left" vertical="center" textRotation="90"/>
    </xf>
    <xf numFmtId="0" fontId="12" fillId="3" borderId="105" xfId="0" applyFont="1" applyFill="1" applyBorder="1" applyAlignment="1">
      <alignment horizontal="center" vertical="center" textRotation="90" wrapText="1"/>
    </xf>
    <xf numFmtId="0" fontId="12" fillId="3" borderId="0" xfId="0" applyFont="1" applyFill="1" applyAlignment="1">
      <alignment horizontal="center" vertical="center" textRotation="90" wrapText="1"/>
    </xf>
    <xf numFmtId="0" fontId="12" fillId="3" borderId="104" xfId="0" applyFont="1" applyFill="1" applyBorder="1" applyAlignment="1">
      <alignment horizontal="center" vertical="center" textRotation="90" wrapText="1"/>
    </xf>
    <xf numFmtId="0" fontId="8" fillId="3" borderId="35" xfId="0" applyFont="1" applyFill="1" applyBorder="1" applyAlignment="1">
      <alignment horizontal="left" vertical="center" wrapText="1"/>
    </xf>
    <xf numFmtId="0" fontId="78" fillId="0" borderId="0" xfId="0" applyFont="1" applyFill="1" applyAlignment="1">
      <alignment horizontal="left"/>
    </xf>
    <xf numFmtId="0" fontId="8" fillId="3" borderId="0" xfId="0" applyFont="1" applyFill="1" applyAlignment="1">
      <alignment horizontal="left" vertical="top" wrapText="1"/>
    </xf>
    <xf numFmtId="14" fontId="8" fillId="12" borderId="0" xfId="0" applyNumberFormat="1" applyFont="1" applyFill="1" applyAlignment="1">
      <alignment horizontal="left" vertical="center" wrapText="1"/>
    </xf>
    <xf numFmtId="0" fontId="79" fillId="0" borderId="0" xfId="0" applyFont="1" applyFill="1" applyAlignment="1">
      <alignment horizontal="left" wrapText="1"/>
    </xf>
    <xf numFmtId="0" fontId="76" fillId="0" borderId="0" xfId="0" applyFont="1" applyFill="1" applyAlignment="1">
      <alignment horizontal="left" vertical="center" wrapText="1"/>
    </xf>
    <xf numFmtId="14" fontId="76" fillId="12" borderId="0" xfId="0" applyNumberFormat="1" applyFont="1" applyFill="1" applyAlignment="1">
      <alignment horizontal="left" vertical="center" wrapText="1"/>
    </xf>
    <xf numFmtId="0" fontId="2" fillId="3" borderId="67" xfId="0" applyFont="1" applyFill="1" applyBorder="1" applyAlignment="1">
      <alignment horizontal="center" vertical="center" textRotation="90" wrapText="1"/>
    </xf>
    <xf numFmtId="0" fontId="2" fillId="3" borderId="0" xfId="0" applyFont="1" applyFill="1" applyAlignment="1">
      <alignment horizontal="center" vertical="center" textRotation="90" wrapText="1"/>
    </xf>
    <xf numFmtId="0" fontId="2" fillId="3" borderId="4" xfId="0" applyFont="1" applyFill="1" applyBorder="1" applyAlignment="1">
      <alignment horizontal="center" vertical="center" textRotation="90" wrapText="1"/>
    </xf>
    <xf numFmtId="0" fontId="2" fillId="3" borderId="2" xfId="0" applyFont="1" applyFill="1" applyBorder="1" applyAlignment="1">
      <alignment horizontal="center" vertical="center" textRotation="90" wrapText="1"/>
    </xf>
    <xf numFmtId="0" fontId="2" fillId="3" borderId="3" xfId="0" applyFont="1" applyFill="1" applyBorder="1" applyAlignment="1">
      <alignment horizontal="center" vertical="center" textRotation="90" wrapText="1"/>
    </xf>
    <xf numFmtId="0" fontId="2" fillId="3" borderId="43" xfId="0" applyFont="1" applyFill="1" applyBorder="1" applyAlignment="1">
      <alignment horizontal="center" vertical="center" textRotation="90" wrapText="1"/>
    </xf>
    <xf numFmtId="0" fontId="76" fillId="3" borderId="0" xfId="0" applyFont="1" applyFill="1" applyAlignment="1">
      <alignment horizontal="center" vertical="top" wrapText="1"/>
    </xf>
    <xf numFmtId="0" fontId="2" fillId="3" borderId="0" xfId="0" applyFont="1" applyFill="1" applyBorder="1" applyAlignment="1" applyProtection="1">
      <alignment horizontal="center" wrapText="1"/>
    </xf>
    <xf numFmtId="0" fontId="2" fillId="3" borderId="0" xfId="0" applyFont="1" applyFill="1" applyBorder="1" applyAlignment="1" applyProtection="1">
      <alignment horizontal="left" wrapText="1"/>
    </xf>
    <xf numFmtId="0" fontId="46" fillId="13" borderId="0" xfId="0" applyFont="1" applyFill="1" applyAlignment="1">
      <alignment horizontal="left" vertical="center" wrapText="1"/>
    </xf>
    <xf numFmtId="0" fontId="80" fillId="0" borderId="123" xfId="0" applyFont="1" applyFill="1" applyBorder="1" applyAlignment="1">
      <alignment horizontal="center" vertical="center" wrapText="1"/>
    </xf>
    <xf numFmtId="0" fontId="80" fillId="0" borderId="135" xfId="0" applyFont="1" applyFill="1" applyBorder="1" applyAlignment="1">
      <alignment horizontal="center" vertical="center" wrapText="1"/>
    </xf>
    <xf numFmtId="0" fontId="80" fillId="0" borderId="124" xfId="0" applyFont="1" applyFill="1" applyBorder="1" applyAlignment="1">
      <alignment horizontal="center" vertical="center" wrapText="1"/>
    </xf>
    <xf numFmtId="0" fontId="80" fillId="0" borderId="47" xfId="0" applyFont="1" applyFill="1" applyBorder="1" applyAlignment="1">
      <alignment horizontal="center" vertical="center" wrapText="1"/>
    </xf>
    <xf numFmtId="0" fontId="80" fillId="0" borderId="50" xfId="0" applyFont="1" applyFill="1" applyBorder="1" applyAlignment="1">
      <alignment horizontal="center" vertical="center" wrapText="1"/>
    </xf>
    <xf numFmtId="0" fontId="80" fillId="3" borderId="66" xfId="0" applyFont="1" applyFill="1" applyBorder="1" applyAlignment="1">
      <alignment horizontal="center" vertical="center" wrapText="1"/>
    </xf>
    <xf numFmtId="0" fontId="80" fillId="3" borderId="45" xfId="0" applyFont="1" applyFill="1" applyBorder="1" applyAlignment="1">
      <alignment horizontal="center" vertical="center" wrapText="1"/>
    </xf>
  </cellXfs>
  <cellStyles count="4">
    <cellStyle name="Ausgabe" xfId="1" builtinId="21"/>
    <cellStyle name="Komma" xfId="3" builtinId="3"/>
    <cellStyle name="Link" xfId="2" builtinId="8"/>
    <cellStyle name="Standard" xfId="0" builtinId="0"/>
  </cellStyles>
  <dxfs count="226">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9" tint="0.39994506668294322"/>
        </patternFill>
      </fill>
    </dxf>
    <dxf>
      <fill>
        <patternFill>
          <bgColor rgb="FFE57171"/>
        </patternFill>
      </fill>
    </dxf>
    <dxf>
      <font>
        <color theme="1"/>
      </font>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5" tint="0.39994506668294322"/>
        </patternFill>
      </fill>
    </dxf>
    <dxf>
      <border>
        <left style="thin">
          <color rgb="FF85BBE3"/>
        </left>
        <vertical/>
        <horizontal/>
      </border>
    </dxf>
    <dxf>
      <border>
        <left style="thin">
          <color rgb="FF85BBE3"/>
        </left>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border>
        <left style="thin">
          <color rgb="FF85BBE3"/>
        </left>
        <vertical/>
        <horizontal/>
      </border>
    </dxf>
    <dxf>
      <border>
        <left style="thin">
          <color rgb="FF85BBE3"/>
        </left>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border>
        <left style="thin">
          <color rgb="FF85BBE3"/>
        </left>
        <vertical/>
        <horizontal/>
      </border>
    </dxf>
    <dxf>
      <border>
        <left style="thin">
          <color rgb="FF85BBE3"/>
        </left>
        <vertical/>
        <horizontal/>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border>
        <left style="thin">
          <color rgb="FF85BBE3"/>
        </left>
        <vertical/>
        <horizontal/>
      </border>
    </dxf>
    <dxf>
      <border>
        <left style="thin">
          <color rgb="FF85BBE3"/>
        </left>
        <vertical/>
        <horizontal/>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border>
        <left style="thin">
          <color rgb="FF85BBE3"/>
        </left>
      </border>
    </dxf>
    <dxf>
      <border>
        <left style="thin">
          <color rgb="FF85BBE3"/>
        </left>
        <vertical/>
        <horizontal/>
      </border>
    </dxf>
    <dxf>
      <border>
        <left style="thin">
          <color rgb="FF85BBE3"/>
        </left>
      </border>
    </dxf>
    <dxf>
      <border>
        <left style="thin">
          <color rgb="FF85BBE3"/>
        </left>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border>
        <left style="thin">
          <color rgb="FF85BBE3"/>
        </left>
      </border>
    </dxf>
    <dxf>
      <border>
        <left style="thin">
          <color rgb="FF85BBE3"/>
        </left>
        <vertical/>
        <horizontal/>
      </border>
    </dxf>
    <dxf>
      <border>
        <left style="thin">
          <color rgb="FF85BBE3"/>
        </left>
      </border>
    </dxf>
    <dxf>
      <border>
        <left style="thin">
          <color rgb="FF85BBE3"/>
        </left>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ont>
        <color theme="0"/>
      </font>
    </dxf>
    <dxf>
      <font>
        <color theme="0"/>
      </font>
    </dxf>
    <dxf>
      <font>
        <color theme="0"/>
      </font>
    </dxf>
    <dxf>
      <font>
        <color theme="0"/>
      </font>
    </dxf>
    <dxf>
      <border>
        <left style="thin">
          <color rgb="FF85BBE3"/>
        </left>
      </border>
    </dxf>
    <dxf>
      <border>
        <left style="thin">
          <color rgb="FF85BBE3"/>
        </left>
        <vertical/>
        <horizontal/>
      </border>
    </dxf>
    <dxf>
      <border>
        <left style="thin">
          <color rgb="FF85BBE3"/>
        </left>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border>
        <left style="thin">
          <color rgb="FF85BBE3"/>
        </left>
        <vertical/>
        <horizontal/>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border>
        <left style="thin">
          <color rgb="FF85BBE3"/>
        </left>
        <vertical/>
        <horizontal/>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ont>
        <color theme="0"/>
      </font>
    </dxf>
    <dxf>
      <font>
        <color theme="0"/>
      </font>
    </dxf>
    <dxf>
      <border>
        <left style="thin">
          <color rgb="FF85BBE3"/>
        </left>
        <vertical/>
        <horizontal/>
      </border>
    </dxf>
    <dxf>
      <border>
        <left style="thin">
          <color rgb="FF85BBE3"/>
        </left>
        <vertical/>
        <horizontal/>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border>
        <left style="thin">
          <color rgb="FF85BBE3"/>
        </left>
        <vertical/>
        <horizontal/>
      </border>
    </dxf>
    <dxf>
      <border>
        <left style="thin">
          <color rgb="FF85BBE3"/>
        </left>
        <vertical/>
        <horizontal/>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border>
        <left style="thin">
          <color rgb="FF85BBE3"/>
        </left>
        <vertical/>
        <horizontal/>
      </border>
    </dxf>
    <dxf>
      <fill>
        <patternFill>
          <bgColor rgb="FF85BBE3"/>
        </patternFill>
      </fill>
      <border>
        <left style="thin">
          <color rgb="FF85BBE3"/>
        </left>
        <vertical/>
        <horizontal/>
      </border>
    </dxf>
    <dxf>
      <fill>
        <patternFill>
          <bgColor rgb="FFE1F0FC"/>
        </patternFill>
      </fill>
    </dxf>
    <dxf>
      <font>
        <color rgb="FFFF0000"/>
      </font>
      <fill>
        <patternFill>
          <bgColor rgb="FF85BBE3"/>
        </patternFill>
      </fill>
    </dxf>
    <dxf>
      <fill>
        <patternFill>
          <bgColor rgb="FFE1F0FC"/>
        </patternFill>
      </fill>
    </dxf>
    <dxf>
      <font>
        <color rgb="FFFF0000"/>
      </font>
      <fill>
        <patternFill>
          <bgColor rgb="FF85BBE3"/>
        </patternFill>
      </fill>
      <border>
        <left style="thin">
          <color rgb="FF85BBE3"/>
        </left>
      </border>
    </dxf>
    <dxf>
      <border>
        <left style="thin">
          <color rgb="FF173B83"/>
        </left>
      </border>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ont>
        <color rgb="FFFF0000"/>
      </font>
      <fill>
        <patternFill>
          <bgColor rgb="FF85BBE3"/>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ill>
        <patternFill>
          <bgColor theme="7" tint="0.59996337778862885"/>
        </patternFill>
      </fill>
    </dxf>
    <dxf>
      <font>
        <color theme="0"/>
      </font>
      <fill>
        <patternFill>
          <bgColor rgb="FFE57171"/>
        </patternFill>
      </fill>
    </dxf>
    <dxf>
      <fill>
        <patternFill>
          <bgColor theme="9" tint="0.39994506668294322"/>
        </patternFill>
      </fill>
    </dxf>
    <dxf>
      <font>
        <color rgb="FFFF0000"/>
      </font>
      <fill>
        <patternFill>
          <bgColor rgb="FF85BBE3"/>
        </patternFill>
      </fill>
    </dxf>
    <dxf>
      <fill>
        <patternFill>
          <bgColor rgb="FFE57171"/>
        </patternFill>
      </fill>
    </dxf>
    <dxf>
      <fill>
        <patternFill>
          <bgColor theme="9" tint="0.39994506668294322"/>
        </patternFill>
      </fill>
    </dxf>
    <dxf>
      <fill>
        <patternFill>
          <bgColor rgb="FFE1F0FC"/>
        </patternFill>
      </fill>
    </dxf>
    <dxf>
      <fill>
        <patternFill>
          <bgColor rgb="FFE1F0FC"/>
        </patternFill>
      </fill>
    </dxf>
    <dxf>
      <font>
        <color theme="1"/>
      </font>
    </dxf>
    <dxf>
      <font>
        <color theme="0"/>
      </font>
      <fill>
        <patternFill patternType="none">
          <bgColor auto="1"/>
        </patternFill>
      </fill>
      <border>
        <top/>
        <bottom/>
      </border>
    </dxf>
    <dxf>
      <font>
        <color theme="0"/>
      </font>
      <fill>
        <patternFill patternType="none">
          <bgColor auto="1"/>
        </patternFill>
      </fill>
      <border>
        <top/>
        <bottom/>
        <vertical/>
        <horizontal/>
      </border>
    </dxf>
  </dxfs>
  <tableStyles count="0" defaultTableStyle="TableStyleMedium2" defaultPivotStyle="PivotStyleLight16"/>
  <colors>
    <mruColors>
      <color rgb="FF173B83"/>
      <color rgb="FFE57171"/>
      <color rgb="FFE1F0FC"/>
      <color rgb="FF85BBE3"/>
      <color rgb="FF85BBBB"/>
      <color rgb="FF2E5099"/>
      <color rgb="FF69AEE3"/>
      <color rgb="FF003399"/>
      <color rgb="FFE6F1F1"/>
      <color rgb="FFFFF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334805</xdr:colOff>
      <xdr:row>12</xdr:row>
      <xdr:rowOff>165224</xdr:rowOff>
    </xdr:from>
    <xdr:to>
      <xdr:col>10</xdr:col>
      <xdr:colOff>654848</xdr:colOff>
      <xdr:row>14</xdr:row>
      <xdr:rowOff>286621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b="7098"/>
        <a:stretch/>
      </xdr:blipFill>
      <xdr:spPr>
        <a:xfrm>
          <a:off x="6364130" y="2794124"/>
          <a:ext cx="2948943" cy="540497"/>
        </a:xfrm>
        <a:prstGeom prst="rect">
          <a:avLst/>
        </a:prstGeom>
      </xdr:spPr>
    </xdr:pic>
    <xdr:clientData/>
  </xdr:twoCellAnchor>
  <xdr:twoCellAnchor editAs="oneCell">
    <xdr:from>
      <xdr:col>8</xdr:col>
      <xdr:colOff>827887</xdr:colOff>
      <xdr:row>6</xdr:row>
      <xdr:rowOff>56088</xdr:rowOff>
    </xdr:from>
    <xdr:to>
      <xdr:col>10</xdr:col>
      <xdr:colOff>354345</xdr:colOff>
      <xdr:row>10</xdr:row>
      <xdr:rowOff>169098</xdr:rowOff>
    </xdr:to>
    <xdr:pic>
      <xdr:nvPicPr>
        <xdr:cNvPr id="3" name="Grafik 2" descr="https://www.oerok.gv.at/fileadmin/user_upload/Bilder/Placeholders/firefox_6Amh0ZEWGk.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33537" y="1399113"/>
          <a:ext cx="1079033" cy="979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377351</xdr:colOff>
      <xdr:row>15</xdr:row>
      <xdr:rowOff>57315</xdr:rowOff>
    </xdr:from>
    <xdr:to>
      <xdr:col>10</xdr:col>
      <xdr:colOff>429051</xdr:colOff>
      <xdr:row>17</xdr:row>
      <xdr:rowOff>104241</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06676" y="3829215"/>
          <a:ext cx="2680600" cy="618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1007336</xdr:colOff>
      <xdr:row>1</xdr:row>
      <xdr:rowOff>87313</xdr:rowOff>
    </xdr:from>
    <xdr:to>
      <xdr:col>8</xdr:col>
      <xdr:colOff>1725173</xdr:colOff>
      <xdr:row>3</xdr:row>
      <xdr:rowOff>73068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srcRect b="7098"/>
        <a:stretch/>
      </xdr:blipFill>
      <xdr:spPr>
        <a:xfrm>
          <a:off x="6807003" y="330730"/>
          <a:ext cx="2067834" cy="504338"/>
        </a:xfrm>
        <a:prstGeom prst="rect">
          <a:avLst/>
        </a:prstGeom>
      </xdr:spPr>
    </xdr:pic>
    <xdr:clientData/>
  </xdr:twoCellAnchor>
  <xdr:twoCellAnchor editAs="oneCell">
    <xdr:from>
      <xdr:col>8</xdr:col>
      <xdr:colOff>804334</xdr:colOff>
      <xdr:row>3</xdr:row>
      <xdr:rowOff>197765</xdr:rowOff>
    </xdr:from>
    <xdr:to>
      <xdr:col>8</xdr:col>
      <xdr:colOff>1623773</xdr:colOff>
      <xdr:row>6</xdr:row>
      <xdr:rowOff>214602</xdr:rowOff>
    </xdr:to>
    <xdr:pic>
      <xdr:nvPicPr>
        <xdr:cNvPr id="3" name="Grafik 2" descr="https://www.oerok.gv.at/fileadmin/user_upload/Bilder/Placeholders/firefox_6Amh0ZEWGk.pn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90417" y="959765"/>
          <a:ext cx="819439" cy="747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806823</xdr:colOff>
      <xdr:row>1</xdr:row>
      <xdr:rowOff>98519</xdr:rowOff>
    </xdr:from>
    <xdr:to>
      <xdr:col>9</xdr:col>
      <xdr:colOff>1890053</xdr:colOff>
      <xdr:row>3</xdr:row>
      <xdr:rowOff>101083</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srcRect b="7098"/>
        <a:stretch/>
      </xdr:blipFill>
      <xdr:spPr>
        <a:xfrm>
          <a:off x="9760323" y="311431"/>
          <a:ext cx="2059742" cy="478814"/>
        </a:xfrm>
        <a:prstGeom prst="rect">
          <a:avLst/>
        </a:prstGeom>
      </xdr:spPr>
    </xdr:pic>
    <xdr:clientData/>
  </xdr:twoCellAnchor>
  <xdr:twoCellAnchor editAs="oneCell">
    <xdr:from>
      <xdr:col>9</xdr:col>
      <xdr:colOff>804334</xdr:colOff>
      <xdr:row>3</xdr:row>
      <xdr:rowOff>197765</xdr:rowOff>
    </xdr:from>
    <xdr:to>
      <xdr:col>9</xdr:col>
      <xdr:colOff>1623773</xdr:colOff>
      <xdr:row>6</xdr:row>
      <xdr:rowOff>185786</xdr:rowOff>
    </xdr:to>
    <xdr:pic>
      <xdr:nvPicPr>
        <xdr:cNvPr id="5" name="Grafik 4" descr="https://www.oerok.gv.at/fileadmin/user_upload/Bilder/Placeholders/firefox_6Amh0ZEWGk.pn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6659" y="893090"/>
          <a:ext cx="819439" cy="731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Wallner" id="{86A4DF1D-9661-4864-9E80-B614D6B3C9B8}" userId="Andrea Wallner" providerId="None"/>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3-04-21T11:01:46.92" personId="{86A4DF1D-9661-4864-9E80-B614D6B3C9B8}" id="{B26BB743-D50F-47B8-8A72-9792F3660EFF}">
    <text>Die Herausnahme dieser beiden Kategorien aus dem gesamten climate Proofing Prozess  wird intern noch reflektiert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maps.naturgefahren.at/?g_card=erosion" TargetMode="External"/><Relationship Id="rId7"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hyperlink" Target="https://maps.naturgefahren.at/" TargetMode="External"/><Relationship Id="rId5" Type="http://schemas.openxmlformats.org/officeDocument/2006/relationships/hyperlink" Target="https://www.hora.gv.at/" TargetMode="External"/><Relationship Id="rId4" Type="http://schemas.openxmlformats.org/officeDocument/2006/relationships/hyperlink" Target="https://www.inspire.gv.at/Geoportale/Geoportale-der-Laender.html"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maps.wisa.bml.gv.at/vorlaeufige-risikobewertung-2018" TargetMode="External"/><Relationship Id="rId3" Type="http://schemas.openxmlformats.org/officeDocument/2006/relationships/hyperlink" Target="https://maps.wisa.bml.gv.at/vorlaeufige-risikobewertung-2018" TargetMode="External"/><Relationship Id="rId7" Type="http://schemas.openxmlformats.org/officeDocument/2006/relationships/hyperlink" Target="https://maps.wisa.bml.gv.at/vorlaeufige-risikobewertung-2018" TargetMode="Externa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hyperlink" Target="https://maps.wisa.bml.gv.at/vorlaeufige-risikobewertung-2018" TargetMode="External"/><Relationship Id="rId5" Type="http://schemas.openxmlformats.org/officeDocument/2006/relationships/hyperlink" Target="https://data.ccca.ac.at/group/615e0337-845f-4c33-afb7-aa966fb2f976?frequency=UNKNOWN" TargetMode="External"/><Relationship Id="rId10" Type="http://schemas.openxmlformats.org/officeDocument/2006/relationships/printerSettings" Target="../printerSettings/printerSettings28.bin"/><Relationship Id="rId4" Type="http://schemas.openxmlformats.org/officeDocument/2006/relationships/hyperlink" Target="https://maps.wisa.bml.gv.at/vorlaeufige-risikobewertung-2018" TargetMode="External"/><Relationship Id="rId9" Type="http://schemas.openxmlformats.org/officeDocument/2006/relationships/hyperlink" Target="https://data.ccca.ac.at/group/615e0337-845f-4c33-afb7-aa966fb2f976?frequency=UNKNOWN"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data.ccca.ac.at/group/615e0337-845f-4c33-afb7-aa966fb2f976?frequency=UNKNOWN" TargetMode="External"/><Relationship Id="rId3" Type="http://schemas.openxmlformats.org/officeDocument/2006/relationships/hyperlink" Target="https://data.ccca.ac.at/group/615e0337-845f-4c33-afb7-aa966fb2f976?frequency=UNKNOWN" TargetMode="External"/><Relationship Id="rId7" Type="http://schemas.openxmlformats.org/officeDocument/2006/relationships/hyperlink" Target="https://www.hora.gv.at/" TargetMode="External"/><Relationship Id="rId12"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hyperlink" Target="https://www.hora.gv.at/" TargetMode="External"/><Relationship Id="rId11" Type="http://schemas.openxmlformats.org/officeDocument/2006/relationships/hyperlink" Target="https://www.hora.gv.at/" TargetMode="External"/><Relationship Id="rId5" Type="http://schemas.openxmlformats.org/officeDocument/2006/relationships/hyperlink" Target="https://www.hora.gv.at/" TargetMode="External"/><Relationship Id="rId10" Type="http://schemas.openxmlformats.org/officeDocument/2006/relationships/hyperlink" Target="https://data.ccca.ac.at/group/615e0337-845f-4c33-afb7-aa966fb2f976?frequency=UNKNOWN" TargetMode="External"/><Relationship Id="rId4" Type="http://schemas.openxmlformats.org/officeDocument/2006/relationships/hyperlink" Target="https://info.bml.gv.at/themen/wald/wald-und-naturgefahren/waldbrand/waldbrand_risikokarte.html" TargetMode="External"/><Relationship Id="rId9" Type="http://schemas.openxmlformats.org/officeDocument/2006/relationships/hyperlink" Target="https://data.ccca.ac.at/group/615e0337-845f-4c33-afb7-aa966fb2f976?frequency=UNKNOWN"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gpskoordinaten.de/" TargetMode="Externa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7.bin"/><Relationship Id="rId4" Type="http://schemas.openxmlformats.org/officeDocument/2006/relationships/hyperlink" Target="http://www.gpskoordinaten.d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hgprotocol.org/sites/default/files/standards/ghg_project_accounting.pdf" TargetMode="External"/><Relationship Id="rId7"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hyperlink" Target="https://ghgprotocol.org/sites/default/files/standards/ghg_project_accounting.pdf" TargetMode="External"/><Relationship Id="rId5" Type="http://schemas.openxmlformats.org/officeDocument/2006/relationships/hyperlink" Target="https://www.eib.org/attachments/lucalli/eib_project_carbon_footprint_methodologies_2023_en.pdf" TargetMode="External"/><Relationship Id="rId4" Type="http://schemas.openxmlformats.org/officeDocument/2006/relationships/hyperlink" Target="https://op.europa.eu/en/publication-detail/-/publication/23a24b21-16d0-11ec-b4fe-01aa75ed71a1"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https://www.hora.gv.at/" TargetMode="External"/><Relationship Id="rId7" Type="http://schemas.openxmlformats.org/officeDocument/2006/relationships/hyperlink" Target="https://data.ccca.ac.at/group/615e0337-845f-4c33-afb7-aa966fb2f976?frequency=UNKNOWN" TargetMode="Externa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hyperlink" Target="https://eur-lex.europa.eu/legal-content/EN/TXT/?uri=uriserv%3AOJ.C_.2021.373.01.0001.01.ENG" TargetMode="External"/><Relationship Id="rId5" Type="http://schemas.openxmlformats.org/officeDocument/2006/relationships/hyperlink" Target="https://www.naturgefahrenimklimawandel.at/ngch-wie/ngch-themenbereiche" TargetMode="External"/><Relationship Id="rId4" Type="http://schemas.openxmlformats.org/officeDocument/2006/relationships/hyperlink" Target="https://hora.gv.at/assets/eHORA/pdf/Ratgeber_Leben_mit_Naturgefahr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2:K20"/>
  <sheetViews>
    <sheetView showGridLines="0" tabSelected="1" zoomScaleNormal="100" workbookViewId="0">
      <selection activeCell="E10" sqref="E10"/>
    </sheetView>
  </sheetViews>
  <sheetFormatPr baseColWidth="10" defaultColWidth="10.85546875" defaultRowHeight="16.5" x14ac:dyDescent="0.3"/>
  <cols>
    <col min="1" max="2" width="3.140625" style="114" customWidth="1"/>
    <col min="3" max="3" width="10.85546875" style="114"/>
    <col min="4" max="4" width="14.42578125" style="114" customWidth="1"/>
    <col min="5" max="5" width="37.140625" style="114" customWidth="1"/>
    <col min="6" max="7" width="10.85546875" style="114"/>
    <col min="8" max="8" width="16.140625" style="114" customWidth="1"/>
    <col min="9" max="9" width="12.42578125" style="115" customWidth="1"/>
    <col min="10" max="11" width="10.85546875" style="114"/>
    <col min="12" max="12" width="3.140625" style="114" customWidth="1"/>
    <col min="13" max="16384" width="10.85546875" style="114"/>
  </cols>
  <sheetData>
    <row r="2" spans="2:11" x14ac:dyDescent="0.3">
      <c r="B2" s="73"/>
      <c r="C2" s="73"/>
      <c r="D2" s="73"/>
      <c r="E2" s="73"/>
      <c r="F2" s="73"/>
      <c r="G2" s="73"/>
      <c r="H2" s="73"/>
      <c r="I2" s="87"/>
      <c r="J2" s="73"/>
      <c r="K2" s="73"/>
    </row>
    <row r="3" spans="2:11" ht="21.95" customHeight="1" x14ac:dyDescent="0.4">
      <c r="B3" s="94"/>
      <c r="C3" s="117" t="s">
        <v>22</v>
      </c>
      <c r="D3" s="73"/>
      <c r="E3" s="73"/>
      <c r="F3" s="73"/>
      <c r="G3" s="73"/>
      <c r="H3" s="73"/>
      <c r="I3" s="87"/>
      <c r="J3" s="73"/>
      <c r="K3" s="73"/>
    </row>
    <row r="4" spans="2:11" x14ac:dyDescent="0.3">
      <c r="B4" s="73"/>
      <c r="C4" s="73" t="s">
        <v>6</v>
      </c>
      <c r="D4" s="73"/>
      <c r="E4" s="73"/>
      <c r="F4" s="73"/>
      <c r="G4" s="73"/>
      <c r="H4" s="73"/>
      <c r="I4" s="87"/>
      <c r="J4" s="73"/>
      <c r="K4" s="73"/>
    </row>
    <row r="5" spans="2:11" ht="17.45" customHeight="1" x14ac:dyDescent="0.3">
      <c r="B5" s="73"/>
      <c r="C5" s="73"/>
      <c r="D5" s="73"/>
      <c r="E5" s="73"/>
      <c r="F5" s="73"/>
      <c r="G5" s="73"/>
      <c r="H5" s="73"/>
      <c r="I5" s="73"/>
      <c r="J5" s="73"/>
      <c r="K5" s="87"/>
    </row>
    <row r="6" spans="2:11" ht="17.45" customHeight="1" x14ac:dyDescent="0.3">
      <c r="B6" s="73"/>
      <c r="C6" s="73"/>
      <c r="D6" s="73"/>
      <c r="E6" s="73"/>
      <c r="F6" s="73"/>
      <c r="G6" s="73"/>
      <c r="H6" s="73"/>
      <c r="I6" s="73"/>
      <c r="J6" s="73"/>
      <c r="K6" s="87"/>
    </row>
    <row r="7" spans="2:11" x14ac:dyDescent="0.3">
      <c r="B7" s="73"/>
      <c r="C7" s="488"/>
      <c r="D7" s="112"/>
      <c r="E7" s="489"/>
      <c r="F7" s="73"/>
      <c r="G7" s="73"/>
      <c r="H7" s="73"/>
      <c r="I7" s="73"/>
      <c r="J7" s="73"/>
      <c r="K7" s="73"/>
    </row>
    <row r="8" spans="2:11" ht="17.45" customHeight="1" x14ac:dyDescent="0.3">
      <c r="B8" s="73"/>
      <c r="C8" s="490" t="s">
        <v>179</v>
      </c>
      <c r="D8" s="491"/>
      <c r="E8" s="492" t="s">
        <v>176</v>
      </c>
      <c r="F8" s="73"/>
      <c r="G8" s="73"/>
      <c r="H8" s="73"/>
      <c r="I8" s="73"/>
      <c r="J8" s="73"/>
      <c r="K8" s="73"/>
    </row>
    <row r="9" spans="2:11" ht="17.45" customHeight="1" x14ac:dyDescent="0.3">
      <c r="B9" s="73"/>
      <c r="C9" s="493" t="s">
        <v>745</v>
      </c>
      <c r="D9" s="73"/>
      <c r="E9" s="494" t="s">
        <v>177</v>
      </c>
      <c r="F9" s="73"/>
      <c r="G9" s="73"/>
      <c r="H9" s="73"/>
      <c r="I9" s="73"/>
      <c r="J9" s="73"/>
      <c r="K9" s="73"/>
    </row>
    <row r="10" spans="2:11" ht="17.45" customHeight="1" x14ac:dyDescent="0.3">
      <c r="B10" s="73"/>
      <c r="C10" s="495"/>
      <c r="D10" s="1"/>
      <c r="E10" s="494" t="s">
        <v>178</v>
      </c>
      <c r="F10" s="73"/>
      <c r="G10" s="73"/>
      <c r="H10" s="73"/>
      <c r="I10" s="73"/>
      <c r="J10" s="73"/>
      <c r="K10" s="73"/>
    </row>
    <row r="11" spans="2:11" ht="16.5" customHeight="1" x14ac:dyDescent="0.3">
      <c r="B11" s="73"/>
      <c r="C11" s="496"/>
      <c r="D11" s="73"/>
      <c r="E11" s="497"/>
      <c r="F11" s="73"/>
      <c r="G11" s="73"/>
      <c r="H11" s="73"/>
      <c r="I11" s="73"/>
      <c r="J11" s="73"/>
      <c r="K11" s="73"/>
    </row>
    <row r="12" spans="2:11" ht="16.5" customHeight="1" x14ac:dyDescent="0.3">
      <c r="B12" s="73"/>
      <c r="C12" s="498" t="s">
        <v>746</v>
      </c>
      <c r="D12" s="73"/>
      <c r="E12" s="499">
        <v>45099</v>
      </c>
      <c r="F12" s="73"/>
      <c r="G12" s="73"/>
      <c r="H12" s="73"/>
      <c r="I12" s="73"/>
      <c r="J12" s="73"/>
      <c r="K12" s="73"/>
    </row>
    <row r="13" spans="2:11" ht="16.5" customHeight="1" x14ac:dyDescent="0.3">
      <c r="B13" s="73"/>
      <c r="C13" s="500" t="s">
        <v>7</v>
      </c>
      <c r="D13" s="501"/>
      <c r="E13" s="502">
        <v>1</v>
      </c>
      <c r="F13" s="73"/>
      <c r="G13" s="73"/>
      <c r="H13" s="73"/>
      <c r="I13" s="73"/>
      <c r="J13" s="73"/>
      <c r="K13" s="73"/>
    </row>
    <row r="14" spans="2:11" ht="16.5" customHeight="1" x14ac:dyDescent="0.3">
      <c r="B14" s="73"/>
      <c r="C14" s="73"/>
      <c r="D14" s="73"/>
      <c r="E14" s="73"/>
      <c r="F14" s="73"/>
      <c r="G14" s="73"/>
      <c r="H14" s="73"/>
      <c r="I14" s="87"/>
      <c r="J14" s="73"/>
      <c r="K14" s="73"/>
    </row>
    <row r="15" spans="2:11" ht="57" x14ac:dyDescent="0.3">
      <c r="B15" s="73"/>
      <c r="C15" s="508" t="s">
        <v>747</v>
      </c>
      <c r="D15" s="509"/>
      <c r="E15" s="489" t="s">
        <v>751</v>
      </c>
      <c r="F15" s="73"/>
      <c r="G15" s="73"/>
      <c r="H15" s="73"/>
      <c r="I15" s="87"/>
      <c r="J15" s="73"/>
      <c r="K15" s="73"/>
    </row>
    <row r="16" spans="2:11" ht="16.5" customHeight="1" x14ac:dyDescent="0.3">
      <c r="B16" s="73"/>
      <c r="C16" s="503"/>
      <c r="D16" s="35"/>
      <c r="E16" s="35"/>
      <c r="F16" s="73"/>
      <c r="G16" s="73"/>
      <c r="H16" s="73"/>
      <c r="I16" s="87"/>
      <c r="J16" s="73"/>
      <c r="K16" s="73"/>
    </row>
    <row r="17" spans="2:11" ht="28.5" x14ac:dyDescent="0.3">
      <c r="B17" s="73"/>
      <c r="C17" s="488" t="s">
        <v>748</v>
      </c>
      <c r="D17" s="112"/>
      <c r="E17" s="489" t="s">
        <v>8</v>
      </c>
      <c r="F17" s="73"/>
      <c r="G17" s="73"/>
      <c r="H17" s="73"/>
      <c r="I17" s="87"/>
      <c r="J17" s="73"/>
      <c r="K17" s="73"/>
    </row>
    <row r="18" spans="2:11" ht="16.5" customHeight="1" x14ac:dyDescent="0.3">
      <c r="B18" s="73"/>
      <c r="C18" s="73"/>
      <c r="D18" s="73"/>
      <c r="E18" s="73"/>
      <c r="F18" s="73"/>
      <c r="G18" s="73"/>
      <c r="H18" s="73"/>
      <c r="I18" s="87"/>
      <c r="J18" s="73"/>
      <c r="K18" s="73"/>
    </row>
    <row r="19" spans="2:11" ht="16.5" customHeight="1" x14ac:dyDescent="0.3">
      <c r="B19" s="73"/>
      <c r="C19" s="73"/>
      <c r="D19" s="73"/>
      <c r="E19" s="73"/>
      <c r="F19" s="73"/>
      <c r="G19" s="73"/>
      <c r="H19" s="73"/>
      <c r="I19" s="87"/>
      <c r="J19" s="73"/>
      <c r="K19" s="73"/>
    </row>
    <row r="20" spans="2:11" ht="16.5" customHeight="1" x14ac:dyDescent="0.3"/>
  </sheetData>
  <sheetProtection password="CC39" sheet="1" selectLockedCells="1"/>
  <mergeCells count="1">
    <mergeCell ref="C15:D15"/>
  </mergeCell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8" tint="0.59999389629810485"/>
    <outlinePr summaryBelow="0" summaryRight="0"/>
    <pageSetUpPr fitToPage="1"/>
  </sheetPr>
  <dimension ref="A1:W164"/>
  <sheetViews>
    <sheetView showGridLines="0" topLeftCell="A85" zoomScale="85" zoomScaleNormal="85" workbookViewId="0">
      <selection activeCell="E30" sqref="E30:E31"/>
    </sheetView>
  </sheetViews>
  <sheetFormatPr baseColWidth="10" defaultColWidth="10.85546875" defaultRowHeight="16.5" x14ac:dyDescent="0.3"/>
  <cols>
    <col min="1" max="1" width="3.140625" style="114" customWidth="1"/>
    <col min="2" max="2" width="3.140625" style="119" customWidth="1"/>
    <col min="3" max="3" width="3.140625" style="160" customWidth="1"/>
    <col min="4" max="4" width="45.85546875" style="160" customWidth="1"/>
    <col min="5" max="5" width="26.140625" style="160" customWidth="1"/>
    <col min="6" max="6" width="84.42578125" style="160" customWidth="1"/>
    <col min="7" max="7" width="3.140625" style="119" customWidth="1"/>
    <col min="8" max="8" width="3.140625" style="114" customWidth="1"/>
    <col min="9" max="11" width="3.140625" style="114" hidden="1" customWidth="1"/>
    <col min="12" max="12" width="30.140625" style="136" hidden="1" customWidth="1"/>
    <col min="13" max="13" width="10.85546875" style="137" hidden="1" customWidth="1"/>
    <col min="14" max="15" width="10.85546875" style="136" hidden="1" customWidth="1"/>
    <col min="16" max="16" width="25.85546875" style="136" hidden="1" customWidth="1"/>
    <col min="17" max="17" width="10.5703125" style="137" hidden="1" customWidth="1"/>
    <col min="18" max="18" width="27.140625" style="136" hidden="1" customWidth="1"/>
    <col min="19" max="20" width="10.85546875" style="136" hidden="1" customWidth="1"/>
    <col min="21" max="21" width="10.85546875" style="140" hidden="1" customWidth="1"/>
    <col min="22" max="22" width="82.7109375" style="140" hidden="1" customWidth="1"/>
    <col min="23" max="23" width="10.85546875" style="140" customWidth="1"/>
    <col min="24" max="24" width="10.85546875" style="160" customWidth="1"/>
    <col min="25" max="16384" width="10.85546875" style="160"/>
  </cols>
  <sheetData>
    <row r="1" spans="1:23" s="114" customFormat="1" x14ac:dyDescent="0.3">
      <c r="I1" s="73"/>
      <c r="J1" s="73"/>
      <c r="K1" s="73"/>
      <c r="L1" s="36"/>
      <c r="M1" s="37"/>
      <c r="N1" s="36"/>
      <c r="O1" s="36"/>
      <c r="P1" s="36"/>
      <c r="Q1" s="37"/>
      <c r="R1" s="36"/>
      <c r="S1" s="36"/>
      <c r="T1" s="36"/>
      <c r="U1" s="38"/>
      <c r="V1" s="38"/>
      <c r="W1" s="198"/>
    </row>
    <row r="2" spans="1:23" s="114" customFormat="1" x14ac:dyDescent="0.3">
      <c r="B2" s="73"/>
      <c r="C2" s="73"/>
      <c r="D2" s="73"/>
      <c r="E2" s="73"/>
      <c r="F2" s="73"/>
      <c r="G2" s="73"/>
      <c r="I2" s="73"/>
      <c r="J2" s="73"/>
      <c r="K2" s="73"/>
      <c r="L2" s="36"/>
      <c r="M2" s="37"/>
      <c r="N2" s="36"/>
      <c r="O2" s="36"/>
      <c r="P2" s="36"/>
      <c r="Q2" s="37"/>
      <c r="R2" s="36"/>
      <c r="S2" s="36"/>
      <c r="T2" s="36"/>
      <c r="U2" s="38"/>
      <c r="V2" s="38"/>
      <c r="W2" s="198"/>
    </row>
    <row r="3" spans="1:23" s="114" customFormat="1" ht="21" x14ac:dyDescent="0.4">
      <c r="B3" s="73"/>
      <c r="C3" s="125" t="s">
        <v>10</v>
      </c>
      <c r="D3" s="1"/>
      <c r="E3" s="1"/>
      <c r="F3" s="1"/>
      <c r="G3" s="73"/>
      <c r="I3" s="73"/>
      <c r="J3" s="73"/>
      <c r="K3" s="73"/>
      <c r="L3" s="42" t="s">
        <v>201</v>
      </c>
      <c r="M3" s="41"/>
      <c r="N3" s="41"/>
      <c r="O3" s="36"/>
      <c r="P3" s="36" t="s">
        <v>210</v>
      </c>
      <c r="Q3" s="40"/>
      <c r="R3" s="36"/>
      <c r="S3" s="36"/>
      <c r="T3" s="36"/>
      <c r="U3" s="38"/>
      <c r="V3" s="38"/>
      <c r="W3" s="198"/>
    </row>
    <row r="4" spans="1:23" s="114" customFormat="1" ht="18.600000000000001" customHeight="1" x14ac:dyDescent="0.3">
      <c r="B4" s="86"/>
      <c r="C4" s="7"/>
      <c r="D4" s="7"/>
      <c r="E4" s="7"/>
      <c r="F4" s="7"/>
      <c r="G4" s="86"/>
      <c r="I4" s="73"/>
      <c r="J4" s="73"/>
      <c r="K4" s="73"/>
      <c r="L4" s="58" t="s">
        <v>192</v>
      </c>
      <c r="M4" s="56">
        <v>3</v>
      </c>
      <c r="N4" s="55" t="s">
        <v>192</v>
      </c>
      <c r="O4" s="36"/>
      <c r="P4" s="67" t="s">
        <v>211</v>
      </c>
      <c r="Q4" s="78" t="s">
        <v>192</v>
      </c>
      <c r="R4" s="79" t="s">
        <v>224</v>
      </c>
      <c r="S4" s="36"/>
      <c r="T4" s="55" t="s">
        <v>343</v>
      </c>
      <c r="U4" s="650" t="s">
        <v>344</v>
      </c>
      <c r="V4" s="651"/>
      <c r="W4" s="198"/>
    </row>
    <row r="5" spans="1:23" s="119" customFormat="1" ht="90" customHeight="1" x14ac:dyDescent="0.3">
      <c r="B5" s="72"/>
      <c r="C5" s="4"/>
      <c r="D5" s="613" t="s">
        <v>673</v>
      </c>
      <c r="E5" s="613"/>
      <c r="F5" s="613"/>
      <c r="G5" s="72"/>
      <c r="I5" s="72"/>
      <c r="J5" s="72"/>
      <c r="K5" s="72"/>
      <c r="L5" s="59" t="s">
        <v>193</v>
      </c>
      <c r="M5" s="57">
        <v>2</v>
      </c>
      <c r="N5" s="60" t="s">
        <v>193</v>
      </c>
      <c r="O5" s="39"/>
      <c r="P5" s="67" t="s">
        <v>212</v>
      </c>
      <c r="Q5" s="78" t="s">
        <v>192</v>
      </c>
      <c r="R5" s="79" t="s">
        <v>224</v>
      </c>
      <c r="S5" s="39"/>
      <c r="T5" s="55" t="s">
        <v>342</v>
      </c>
      <c r="U5" s="650" t="s">
        <v>356</v>
      </c>
      <c r="V5" s="651"/>
      <c r="W5" s="199"/>
    </row>
    <row r="6" spans="1:23" s="119" customFormat="1" ht="16.5" customHeight="1" thickBot="1" x14ac:dyDescent="0.35">
      <c r="B6" s="72"/>
      <c r="C6" s="4"/>
      <c r="D6" s="29"/>
      <c r="E6" s="29"/>
      <c r="F6" s="29"/>
      <c r="G6" s="72"/>
      <c r="I6" s="72"/>
      <c r="J6" s="72"/>
      <c r="K6" s="72"/>
      <c r="L6" s="58" t="s">
        <v>90</v>
      </c>
      <c r="M6" s="56">
        <v>1</v>
      </c>
      <c r="N6" s="55" t="s">
        <v>90</v>
      </c>
      <c r="O6" s="39"/>
      <c r="P6" s="68" t="s">
        <v>213</v>
      </c>
      <c r="Q6" s="79" t="s">
        <v>193</v>
      </c>
      <c r="R6" s="79" t="s">
        <v>222</v>
      </c>
      <c r="S6" s="39"/>
      <c r="T6" s="55" t="s">
        <v>345</v>
      </c>
      <c r="U6" s="650" t="s">
        <v>344</v>
      </c>
      <c r="V6" s="651"/>
      <c r="W6" s="199"/>
    </row>
    <row r="7" spans="1:23" s="119" customFormat="1" ht="21.95" customHeight="1" thickBot="1" x14ac:dyDescent="0.35">
      <c r="B7" s="72"/>
      <c r="C7" s="4"/>
      <c r="D7" s="624" t="s">
        <v>394</v>
      </c>
      <c r="E7" s="625"/>
      <c r="F7" s="28"/>
      <c r="G7" s="72"/>
      <c r="I7" s="72"/>
      <c r="J7" s="72"/>
      <c r="K7" s="72"/>
      <c r="L7" s="58" t="s">
        <v>194</v>
      </c>
      <c r="M7" s="56">
        <v>0</v>
      </c>
      <c r="N7" s="55" t="s">
        <v>90</v>
      </c>
      <c r="O7" s="61"/>
      <c r="P7" s="68" t="s">
        <v>214</v>
      </c>
      <c r="Q7" s="79" t="s">
        <v>192</v>
      </c>
      <c r="R7" s="79" t="s">
        <v>224</v>
      </c>
      <c r="S7" s="39"/>
      <c r="T7" s="55" t="s">
        <v>355</v>
      </c>
      <c r="U7" s="650" t="s">
        <v>244</v>
      </c>
      <c r="V7" s="651"/>
      <c r="W7" s="199"/>
    </row>
    <row r="8" spans="1:23" s="119" customFormat="1" ht="21.95" customHeight="1" thickBot="1" x14ac:dyDescent="0.35">
      <c r="B8" s="72"/>
      <c r="C8" s="4"/>
      <c r="D8" s="622" t="s">
        <v>186</v>
      </c>
      <c r="E8" s="623"/>
      <c r="F8" s="28"/>
      <c r="G8" s="72"/>
      <c r="I8" s="72"/>
      <c r="J8" s="72"/>
      <c r="K8" s="72"/>
      <c r="L8" s="55"/>
      <c r="M8" s="56">
        <v>-1</v>
      </c>
      <c r="N8" s="55" t="s">
        <v>90</v>
      </c>
      <c r="O8" s="62"/>
      <c r="P8" s="55" t="s">
        <v>215</v>
      </c>
      <c r="Q8" s="58" t="s">
        <v>193</v>
      </c>
      <c r="R8" s="58" t="s">
        <v>222</v>
      </c>
      <c r="S8" s="39"/>
      <c r="T8" s="55" t="s">
        <v>346</v>
      </c>
      <c r="U8" s="650" t="s">
        <v>344</v>
      </c>
      <c r="V8" s="651"/>
      <c r="W8" s="199"/>
    </row>
    <row r="9" spans="1:23" s="119" customFormat="1" ht="21.95" customHeight="1" thickBot="1" x14ac:dyDescent="0.35">
      <c r="B9" s="72"/>
      <c r="C9" s="4"/>
      <c r="D9" s="620" t="s">
        <v>393</v>
      </c>
      <c r="E9" s="621"/>
      <c r="F9" s="28"/>
      <c r="G9" s="72"/>
      <c r="I9" s="72"/>
      <c r="J9" s="72"/>
      <c r="K9" s="72"/>
      <c r="L9" s="36"/>
      <c r="M9" s="37"/>
      <c r="N9" s="36"/>
      <c r="O9" s="63"/>
      <c r="P9" s="68" t="s">
        <v>216</v>
      </c>
      <c r="Q9" s="79" t="s">
        <v>90</v>
      </c>
      <c r="R9" s="79" t="s">
        <v>223</v>
      </c>
      <c r="S9" s="39"/>
      <c r="T9" s="55" t="s">
        <v>347</v>
      </c>
      <c r="U9" s="650" t="s">
        <v>244</v>
      </c>
      <c r="V9" s="651"/>
      <c r="W9" s="199"/>
    </row>
    <row r="10" spans="1:23" s="114" customFormat="1" ht="16.5" customHeight="1" x14ac:dyDescent="0.3">
      <c r="B10" s="73"/>
      <c r="C10" s="1"/>
      <c r="D10" s="1"/>
      <c r="E10" s="1"/>
      <c r="F10" s="1"/>
      <c r="G10" s="73"/>
      <c r="I10" s="73"/>
      <c r="J10" s="73"/>
      <c r="K10" s="73"/>
      <c r="L10" s="49"/>
      <c r="M10" s="50"/>
      <c r="N10" s="49"/>
      <c r="O10" s="62"/>
      <c r="P10" s="69" t="s">
        <v>217</v>
      </c>
      <c r="Q10" s="80" t="s">
        <v>193</v>
      </c>
      <c r="R10" s="58" t="s">
        <v>222</v>
      </c>
      <c r="S10" s="36"/>
      <c r="T10" s="36"/>
      <c r="U10" s="38"/>
      <c r="V10" s="38"/>
      <c r="W10" s="198"/>
    </row>
    <row r="11" spans="1:23" s="116" customFormat="1" ht="30" customHeight="1" x14ac:dyDescent="0.25">
      <c r="B11" s="86"/>
      <c r="C11" s="252" t="s">
        <v>65</v>
      </c>
      <c r="D11" s="253"/>
      <c r="E11" s="253"/>
      <c r="F11" s="253"/>
      <c r="G11" s="86"/>
      <c r="I11" s="86"/>
      <c r="J11" s="86"/>
      <c r="K11" s="86"/>
      <c r="L11" s="69" t="s">
        <v>202</v>
      </c>
      <c r="M11" s="107">
        <v>1</v>
      </c>
      <c r="N11" s="69" t="s">
        <v>202</v>
      </c>
      <c r="O11" s="62"/>
      <c r="P11" s="69" t="s">
        <v>218</v>
      </c>
      <c r="Q11" s="80" t="s">
        <v>90</v>
      </c>
      <c r="R11" s="58" t="s">
        <v>223</v>
      </c>
      <c r="S11" s="36"/>
      <c r="T11" s="36"/>
      <c r="U11" s="36"/>
      <c r="V11" s="36"/>
      <c r="W11" s="200"/>
    </row>
    <row r="12" spans="1:23" ht="14.45" customHeight="1" x14ac:dyDescent="0.3">
      <c r="B12" s="74"/>
      <c r="C12" s="1"/>
      <c r="D12" s="1"/>
      <c r="E12" s="1"/>
      <c r="F12" s="1"/>
      <c r="G12" s="74"/>
      <c r="I12" s="73"/>
      <c r="J12" s="73"/>
      <c r="K12" s="73"/>
      <c r="L12" s="55" t="s">
        <v>203</v>
      </c>
      <c r="M12" s="56">
        <v>0</v>
      </c>
      <c r="N12" s="55" t="s">
        <v>203</v>
      </c>
      <c r="O12" s="62"/>
      <c r="P12" s="70" t="s">
        <v>219</v>
      </c>
      <c r="Q12" s="81" t="s">
        <v>90</v>
      </c>
      <c r="R12" s="81" t="s">
        <v>223</v>
      </c>
      <c r="S12" s="45"/>
      <c r="T12" s="36"/>
      <c r="U12" s="36"/>
      <c r="V12" s="36"/>
    </row>
    <row r="13" spans="1:23" s="116" customFormat="1" ht="30" customHeight="1" x14ac:dyDescent="0.25">
      <c r="B13" s="86"/>
      <c r="C13" s="126"/>
      <c r="D13" s="126" t="s">
        <v>47</v>
      </c>
      <c r="E13" s="127"/>
      <c r="F13" s="127"/>
      <c r="G13" s="86"/>
      <c r="I13" s="86"/>
      <c r="J13" s="86"/>
      <c r="K13" s="86"/>
      <c r="L13" s="86"/>
      <c r="M13" s="86"/>
      <c r="N13" s="86"/>
      <c r="O13" s="64"/>
      <c r="P13" s="86"/>
      <c r="Q13" s="86"/>
      <c r="R13" s="36"/>
      <c r="S13" s="36"/>
      <c r="T13" s="36"/>
      <c r="U13" s="36"/>
      <c r="V13" s="36"/>
      <c r="W13" s="200"/>
    </row>
    <row r="14" spans="1:23" s="133" customFormat="1" x14ac:dyDescent="0.25">
      <c r="A14" s="120"/>
      <c r="B14" s="74"/>
      <c r="C14" s="11"/>
      <c r="D14" s="11"/>
      <c r="E14" s="151" t="s">
        <v>408</v>
      </c>
      <c r="F14" s="151" t="s">
        <v>390</v>
      </c>
      <c r="G14" s="74"/>
      <c r="H14" s="120"/>
      <c r="I14" s="74"/>
      <c r="J14" s="74"/>
      <c r="K14" s="74"/>
      <c r="L14" s="76"/>
      <c r="M14" s="76"/>
      <c r="N14" s="76"/>
      <c r="O14" s="65"/>
      <c r="P14" s="76"/>
      <c r="Q14" s="76"/>
      <c r="R14" s="49"/>
      <c r="S14" s="49"/>
      <c r="T14" s="36"/>
      <c r="U14" s="36"/>
      <c r="V14" s="36"/>
      <c r="W14" s="134"/>
    </row>
    <row r="15" spans="1:23" s="133" customFormat="1" ht="20.100000000000001" customHeight="1" x14ac:dyDescent="0.25">
      <c r="A15" s="120"/>
      <c r="B15" s="74"/>
      <c r="C15" s="128" t="s">
        <v>116</v>
      </c>
      <c r="D15" s="129"/>
      <c r="E15" s="130"/>
      <c r="F15" s="131"/>
      <c r="G15" s="74"/>
      <c r="H15" s="120"/>
      <c r="I15" s="74"/>
      <c r="J15" s="74"/>
      <c r="K15" s="120"/>
      <c r="O15" s="134"/>
      <c r="R15" s="135"/>
      <c r="S15" s="135"/>
      <c r="T15" s="135"/>
      <c r="U15" s="134"/>
      <c r="V15" s="134"/>
      <c r="W15" s="134"/>
    </row>
    <row r="16" spans="1:23" ht="45" x14ac:dyDescent="0.3">
      <c r="A16" s="120"/>
      <c r="B16" s="74"/>
      <c r="C16" s="1"/>
      <c r="D16" s="12" t="s">
        <v>395</v>
      </c>
      <c r="E16" s="603"/>
      <c r="F16" s="609"/>
      <c r="G16" s="74"/>
      <c r="H16" s="120"/>
      <c r="I16" s="74"/>
      <c r="J16" s="74"/>
      <c r="K16" s="74"/>
      <c r="L16" s="71" t="s">
        <v>234</v>
      </c>
      <c r="M16" s="44"/>
      <c r="N16" s="45"/>
      <c r="O16" s="45"/>
      <c r="P16" s="85" t="s">
        <v>392</v>
      </c>
      <c r="Q16" s="44"/>
      <c r="R16" s="45"/>
      <c r="S16" s="45"/>
      <c r="T16" s="45"/>
      <c r="U16" s="48"/>
      <c r="V16" s="48"/>
    </row>
    <row r="17" spans="1:23" s="159" customFormat="1" ht="15.95" customHeight="1" x14ac:dyDescent="0.3">
      <c r="A17" s="121"/>
      <c r="B17" s="75"/>
      <c r="C17" s="18"/>
      <c r="D17" s="466" t="s">
        <v>726</v>
      </c>
      <c r="E17" s="629"/>
      <c r="F17" s="610"/>
      <c r="G17" s="75"/>
      <c r="H17" s="121"/>
      <c r="I17" s="75"/>
      <c r="J17" s="75"/>
      <c r="K17" s="75"/>
      <c r="L17" s="52"/>
      <c r="M17" s="52"/>
      <c r="N17" s="52"/>
      <c r="O17" s="66"/>
      <c r="P17" s="35"/>
      <c r="Q17" s="35"/>
      <c r="R17" s="47"/>
      <c r="S17" s="35"/>
      <c r="T17" s="35"/>
      <c r="U17" s="52"/>
      <c r="V17" s="52"/>
      <c r="W17" s="201"/>
    </row>
    <row r="18" spans="1:23" ht="35.1" customHeight="1" x14ac:dyDescent="0.3">
      <c r="A18" s="120"/>
      <c r="B18" s="74"/>
      <c r="C18" s="1"/>
      <c r="D18" s="460" t="s">
        <v>91</v>
      </c>
      <c r="E18" s="614"/>
      <c r="F18" s="615"/>
      <c r="G18" s="74"/>
      <c r="H18" s="120"/>
      <c r="I18" s="74"/>
      <c r="J18" s="74"/>
      <c r="K18" s="74"/>
      <c r="L18" s="43" t="s">
        <v>196</v>
      </c>
      <c r="M18" s="54" t="str">
        <f>IF(ISBLANK(E21),"",VLOOKUP(E21,$L$4:$M$7,2,FALSE))</f>
        <v/>
      </c>
      <c r="N18" s="45"/>
      <c r="O18" s="45"/>
      <c r="P18" s="53" t="s">
        <v>226</v>
      </c>
      <c r="Q18" s="54">
        <f>IF(E21="Keine",IF(ISBLANK(F21),1,0),IF(F21&lt;&gt;"",1,0))</f>
        <v>0</v>
      </c>
      <c r="R18" s="45"/>
      <c r="S18" s="45"/>
      <c r="T18" s="53" t="s">
        <v>225</v>
      </c>
      <c r="U18" s="54">
        <f>COUNTA(E18:F20,E21:E27)</f>
        <v>0</v>
      </c>
      <c r="V18" s="48"/>
    </row>
    <row r="19" spans="1:23" ht="23.45" customHeight="1" x14ac:dyDescent="0.3">
      <c r="A19" s="120"/>
      <c r="B19" s="74"/>
      <c r="C19" s="1"/>
      <c r="D19" s="101" t="s">
        <v>38</v>
      </c>
      <c r="E19" s="632"/>
      <c r="F19" s="633"/>
      <c r="G19" s="74"/>
      <c r="H19" s="120"/>
      <c r="I19" s="74"/>
      <c r="J19" s="74"/>
      <c r="K19" s="74"/>
      <c r="L19" s="639" t="s">
        <v>197</v>
      </c>
      <c r="M19" s="637" t="str">
        <f>IF(ISBLANK(E22),"",VLOOKUP(E22,$L$4:$M$7,2,FALSE))</f>
        <v/>
      </c>
      <c r="N19" s="640" t="s">
        <v>227</v>
      </c>
      <c r="O19" s="641"/>
      <c r="P19" s="642"/>
      <c r="Q19" s="637">
        <f>IF(E22="Keine",IF(ISBLANK(F22),1,0),IF(F22&lt;&gt;"",1,0))</f>
        <v>0</v>
      </c>
      <c r="R19" s="45"/>
      <c r="S19" s="45"/>
      <c r="T19" s="53" t="s">
        <v>391</v>
      </c>
      <c r="U19" s="54">
        <f>SUM(Q18:Q24)</f>
        <v>0</v>
      </c>
      <c r="V19" s="48"/>
    </row>
    <row r="20" spans="1:23" ht="30" x14ac:dyDescent="0.3">
      <c r="A20" s="120"/>
      <c r="B20" s="74"/>
      <c r="C20" s="1"/>
      <c r="D20" s="466" t="s">
        <v>725</v>
      </c>
      <c r="E20" s="634"/>
      <c r="F20" s="615"/>
      <c r="G20" s="74"/>
      <c r="H20" s="120"/>
      <c r="I20" s="74"/>
      <c r="J20" s="74"/>
      <c r="K20" s="74"/>
      <c r="L20" s="639"/>
      <c r="M20" s="638"/>
      <c r="N20" s="640"/>
      <c r="O20" s="641"/>
      <c r="P20" s="642"/>
      <c r="Q20" s="638"/>
      <c r="R20" s="45"/>
      <c r="S20" s="45"/>
      <c r="T20" s="45"/>
      <c r="U20" s="48"/>
      <c r="V20" s="48"/>
    </row>
    <row r="21" spans="1:23" ht="45" x14ac:dyDescent="0.3">
      <c r="A21" s="120"/>
      <c r="B21" s="74"/>
      <c r="C21" s="1"/>
      <c r="D21" s="460" t="s">
        <v>728</v>
      </c>
      <c r="E21" s="459"/>
      <c r="F21" s="205"/>
      <c r="G21" s="74"/>
      <c r="H21" s="120"/>
      <c r="I21" s="74"/>
      <c r="J21" s="74"/>
      <c r="K21" s="74"/>
      <c r="L21" s="43" t="s">
        <v>198</v>
      </c>
      <c r="M21" s="54" t="str">
        <f>IF(ISBLANK(E23),"",VLOOKUP(E23,$L$4:$M$7,2,FALSE))</f>
        <v/>
      </c>
      <c r="N21" s="45"/>
      <c r="O21" s="45"/>
      <c r="P21" s="53" t="s">
        <v>228</v>
      </c>
      <c r="Q21" s="54">
        <f>IF(E23="Keine",IF(ISBLANK(F23),1,0),IF(F23&lt;&gt;"",1,0))</f>
        <v>0</v>
      </c>
      <c r="R21" s="45"/>
      <c r="S21" s="45"/>
      <c r="T21" s="53" t="s">
        <v>235</v>
      </c>
      <c r="U21" s="54">
        <f>U19+U18</f>
        <v>0</v>
      </c>
      <c r="V21" s="48"/>
    </row>
    <row r="22" spans="1:23" ht="35.1" customHeight="1" x14ac:dyDescent="0.3">
      <c r="A22" s="120"/>
      <c r="B22" s="74"/>
      <c r="C22" s="1"/>
      <c r="D22" s="460" t="s">
        <v>405</v>
      </c>
      <c r="E22" s="204"/>
      <c r="F22" s="206"/>
      <c r="G22" s="74"/>
      <c r="H22" s="120"/>
      <c r="I22" s="74"/>
      <c r="J22" s="74"/>
      <c r="K22" s="74"/>
      <c r="L22" s="43" t="s">
        <v>199</v>
      </c>
      <c r="M22" s="54" t="str">
        <f>IF(ISBLANK(E24),"",VLOOKUP(E24,$L$4:$M$7,2,FALSE))</f>
        <v/>
      </c>
      <c r="N22" s="45"/>
      <c r="O22" s="45"/>
      <c r="P22" s="53" t="s">
        <v>229</v>
      </c>
      <c r="Q22" s="54">
        <f>IF(E24="Keine",IF(ISBLANK(F24),1,0),IF(F24&lt;&gt;"",1,0))</f>
        <v>0</v>
      </c>
      <c r="R22" s="45"/>
      <c r="S22" s="45"/>
      <c r="T22" s="53" t="s">
        <v>241</v>
      </c>
      <c r="U22" s="54">
        <f>IF(AND(E16="",U21&gt;0),1,0)</f>
        <v>0</v>
      </c>
      <c r="V22" s="48"/>
    </row>
    <row r="23" spans="1:23" ht="35.1" customHeight="1" x14ac:dyDescent="0.3">
      <c r="A23" s="120"/>
      <c r="B23" s="74"/>
      <c r="C23" s="1"/>
      <c r="D23" s="154" t="s">
        <v>406</v>
      </c>
      <c r="E23" s="207"/>
      <c r="F23" s="206"/>
      <c r="G23" s="74"/>
      <c r="H23" s="120"/>
      <c r="I23" s="74"/>
      <c r="J23" s="74"/>
      <c r="K23" s="74"/>
      <c r="L23" s="43" t="s">
        <v>200</v>
      </c>
      <c r="M23" s="54" t="str">
        <f>IF(ISBLANK(E25),"",VLOOKUP(E25,$L$4:$M$7,2,FALSE))</f>
        <v/>
      </c>
      <c r="N23" s="45"/>
      <c r="O23" s="45"/>
      <c r="P23" s="53" t="s">
        <v>230</v>
      </c>
      <c r="Q23" s="54">
        <f>IF(E25="Keine",IF(ISBLANK(F25),1,0),IF(F25&lt;&gt;"",1,0))</f>
        <v>0</v>
      </c>
      <c r="R23" s="45"/>
      <c r="S23" s="45"/>
      <c r="T23" s="53" t="s">
        <v>236</v>
      </c>
      <c r="U23" s="54">
        <f>IF(AND(E16="Nein",U21&gt;0),1,0)</f>
        <v>0</v>
      </c>
      <c r="V23" s="48"/>
    </row>
    <row r="24" spans="1:23" ht="45" customHeight="1" x14ac:dyDescent="0.3">
      <c r="A24" s="120"/>
      <c r="B24" s="74"/>
      <c r="C24" s="1"/>
      <c r="D24" s="154" t="s">
        <v>410</v>
      </c>
      <c r="E24" s="207"/>
      <c r="F24" s="206"/>
      <c r="G24" s="74"/>
      <c r="H24" s="120"/>
      <c r="I24" s="74"/>
      <c r="J24" s="74"/>
      <c r="K24" s="74"/>
      <c r="L24" s="45"/>
      <c r="M24" s="44"/>
      <c r="N24" s="45"/>
      <c r="O24" s="45"/>
      <c r="P24" s="53" t="s">
        <v>231</v>
      </c>
      <c r="Q24" s="54">
        <f>IF(E26="Nein",IF(ISBLANK(F26),1,0),IF(F26&lt;&gt;"",1,0))</f>
        <v>0</v>
      </c>
      <c r="R24" s="45"/>
      <c r="S24" s="45"/>
      <c r="T24" s="53" t="s">
        <v>237</v>
      </c>
      <c r="U24" s="54">
        <f>IF(AND(E16="Ja",U21&lt;&gt;14),1,0)</f>
        <v>0</v>
      </c>
      <c r="V24" s="48"/>
    </row>
    <row r="25" spans="1:23" ht="60" customHeight="1" x14ac:dyDescent="0.3">
      <c r="A25" s="120"/>
      <c r="B25" s="74"/>
      <c r="C25" s="1"/>
      <c r="D25" s="460" t="s">
        <v>407</v>
      </c>
      <c r="E25" s="204"/>
      <c r="F25" s="206"/>
      <c r="G25" s="74"/>
      <c r="H25" s="120"/>
      <c r="I25" s="74"/>
      <c r="J25" s="74"/>
      <c r="K25" s="74"/>
      <c r="L25" s="84" t="s">
        <v>232</v>
      </c>
      <c r="M25" s="82">
        <f>MAX(M18:M23)</f>
        <v>0</v>
      </c>
      <c r="N25" s="45"/>
      <c r="O25" s="45"/>
      <c r="P25" s="45"/>
      <c r="Q25" s="44"/>
      <c r="R25" s="45"/>
      <c r="S25" s="45"/>
      <c r="T25" s="53" t="s">
        <v>238</v>
      </c>
      <c r="U25" s="54">
        <f>SUM(U22:U24)</f>
        <v>0</v>
      </c>
      <c r="V25" s="48"/>
    </row>
    <row r="26" spans="1:23" ht="45" customHeight="1" x14ac:dyDescent="0.3">
      <c r="A26" s="120"/>
      <c r="B26" s="74"/>
      <c r="C26" s="1"/>
      <c r="D26" s="144" t="s">
        <v>183</v>
      </c>
      <c r="E26" s="630"/>
      <c r="F26" s="647"/>
      <c r="G26" s="74"/>
      <c r="H26" s="120"/>
      <c r="I26" s="74"/>
      <c r="J26" s="74"/>
      <c r="K26" s="74"/>
      <c r="L26" s="83" t="s">
        <v>233</v>
      </c>
      <c r="M26" s="82">
        <f>IF(E26="Ja",M25-1,M25)</f>
        <v>0</v>
      </c>
      <c r="N26" s="45"/>
      <c r="O26" s="45"/>
      <c r="P26" s="45"/>
      <c r="Q26" s="44"/>
      <c r="R26" s="45"/>
      <c r="S26" s="45"/>
      <c r="T26" s="53" t="s">
        <v>240</v>
      </c>
      <c r="U26" s="54">
        <f>IF(AND(E16="",U21=0),1,0)</f>
        <v>1</v>
      </c>
      <c r="V26" s="48"/>
    </row>
    <row r="27" spans="1:23" s="159" customFormat="1" ht="15.75" thickBot="1" x14ac:dyDescent="0.35">
      <c r="A27" s="121"/>
      <c r="B27" s="75"/>
      <c r="C27" s="18"/>
      <c r="D27" s="470" t="s">
        <v>727</v>
      </c>
      <c r="E27" s="631"/>
      <c r="F27" s="648"/>
      <c r="G27" s="75"/>
      <c r="H27" s="121"/>
      <c r="I27" s="75"/>
      <c r="J27" s="75"/>
      <c r="K27" s="75"/>
      <c r="L27" s="71" t="s">
        <v>195</v>
      </c>
      <c r="M27" s="82" t="str">
        <f>IF(E16="Ja",VLOOKUP(M26,$M$4:$N$8,2,FALSE),"Niedrig")</f>
        <v>Niedrig</v>
      </c>
      <c r="N27" s="52"/>
      <c r="O27" s="52"/>
      <c r="P27" s="35"/>
      <c r="Q27" s="35"/>
      <c r="R27" s="47"/>
      <c r="S27" s="47"/>
      <c r="T27" s="47"/>
      <c r="U27" s="52"/>
      <c r="V27" s="52"/>
      <c r="W27" s="201"/>
    </row>
    <row r="28" spans="1:23" ht="12.95" customHeight="1" x14ac:dyDescent="0.3">
      <c r="A28" s="120"/>
      <c r="B28" s="74"/>
      <c r="C28" s="1"/>
      <c r="D28" s="163"/>
      <c r="E28" s="145"/>
      <c r="F28" s="34"/>
      <c r="G28" s="74"/>
      <c r="H28" s="120"/>
      <c r="I28" s="74"/>
      <c r="J28" s="74"/>
      <c r="K28" s="74"/>
      <c r="L28" s="45"/>
      <c r="M28" s="44"/>
      <c r="N28" s="45"/>
      <c r="O28" s="45"/>
      <c r="P28" s="45"/>
      <c r="Q28" s="44"/>
      <c r="R28" s="45"/>
      <c r="S28" s="45"/>
      <c r="T28" s="45"/>
      <c r="U28" s="48"/>
      <c r="V28" s="48"/>
    </row>
    <row r="29" spans="1:23" s="202" customFormat="1" ht="20.100000000000001" customHeight="1" x14ac:dyDescent="0.25">
      <c r="A29" s="120"/>
      <c r="B29" s="74"/>
      <c r="C29" s="128" t="s">
        <v>93</v>
      </c>
      <c r="D29" s="132"/>
      <c r="E29" s="130"/>
      <c r="F29" s="131"/>
      <c r="G29" s="74"/>
      <c r="H29" s="120"/>
      <c r="I29" s="74"/>
      <c r="J29" s="74"/>
      <c r="K29" s="120"/>
      <c r="L29" s="136"/>
      <c r="M29" s="137"/>
      <c r="N29" s="136"/>
      <c r="O29" s="136"/>
      <c r="P29" s="136"/>
      <c r="Q29" s="137"/>
      <c r="R29" s="136"/>
      <c r="S29" s="136"/>
      <c r="T29" s="138"/>
      <c r="U29" s="137"/>
      <c r="V29" s="136"/>
      <c r="W29" s="136"/>
    </row>
    <row r="30" spans="1:23" ht="36.6" customHeight="1" x14ac:dyDescent="0.3">
      <c r="A30" s="120"/>
      <c r="B30" s="74"/>
      <c r="C30" s="1"/>
      <c r="D30" s="12" t="s">
        <v>420</v>
      </c>
      <c r="E30" s="631"/>
      <c r="F30" s="609"/>
      <c r="G30" s="74"/>
      <c r="H30" s="120"/>
      <c r="I30" s="74"/>
      <c r="J30" s="74"/>
      <c r="K30" s="74"/>
      <c r="L30" s="45"/>
      <c r="M30" s="44"/>
      <c r="N30" s="45"/>
      <c r="O30" s="45"/>
      <c r="P30" s="45"/>
      <c r="Q30" s="44"/>
      <c r="R30" s="45"/>
      <c r="S30" s="47"/>
      <c r="T30" s="53" t="s">
        <v>348</v>
      </c>
      <c r="U30" s="54">
        <f>IF(E30="",0,0)</f>
        <v>0</v>
      </c>
      <c r="V30" s="48"/>
    </row>
    <row r="31" spans="1:23" s="159" customFormat="1" ht="30" x14ac:dyDescent="0.3">
      <c r="A31" s="121"/>
      <c r="B31" s="75"/>
      <c r="C31" s="18"/>
      <c r="D31" s="467" t="s">
        <v>725</v>
      </c>
      <c r="E31" s="649"/>
      <c r="F31" s="610"/>
      <c r="G31" s="75"/>
      <c r="H31" s="121"/>
      <c r="I31" s="75"/>
      <c r="J31" s="75"/>
      <c r="K31" s="75"/>
      <c r="L31" s="55" t="s">
        <v>209</v>
      </c>
      <c r="M31" s="55" t="s">
        <v>90</v>
      </c>
      <c r="N31" s="45"/>
      <c r="O31" s="45"/>
      <c r="P31" s="45" t="s">
        <v>207</v>
      </c>
      <c r="Q31" s="54" t="e">
        <f>VLOOKUP(E32,$L$31:$M$34,2,FALSE)</f>
        <v>#N/A</v>
      </c>
      <c r="R31" s="47"/>
      <c r="S31" s="48"/>
      <c r="T31" s="53" t="s">
        <v>349</v>
      </c>
      <c r="U31" s="54">
        <f>IF(E30="Ja",1,0)</f>
        <v>0</v>
      </c>
      <c r="V31" s="52"/>
      <c r="W31" s="201"/>
    </row>
    <row r="32" spans="1:23" ht="30" x14ac:dyDescent="0.3">
      <c r="A32" s="120"/>
      <c r="B32" s="74"/>
      <c r="C32" s="1"/>
      <c r="D32" s="101" t="s">
        <v>151</v>
      </c>
      <c r="E32" s="626"/>
      <c r="F32" s="609"/>
      <c r="G32" s="74"/>
      <c r="H32" s="120"/>
      <c r="I32" s="74"/>
      <c r="J32" s="74"/>
      <c r="K32" s="74"/>
      <c r="L32" s="55" t="s">
        <v>206</v>
      </c>
      <c r="M32" s="55" t="s">
        <v>90</v>
      </c>
      <c r="N32" s="35"/>
      <c r="O32" s="45"/>
      <c r="P32" s="71" t="s">
        <v>195</v>
      </c>
      <c r="Q32" s="54" t="e">
        <f>IF(E30="Ja","Niedrig",Q31)</f>
        <v>#N/A</v>
      </c>
      <c r="R32" s="256"/>
      <c r="S32" s="48"/>
      <c r="T32" s="53" t="s">
        <v>350</v>
      </c>
      <c r="U32" s="54">
        <f>IF(OR(E30="Nein",E30="Unsicher"),2,0)</f>
        <v>0</v>
      </c>
      <c r="V32" s="48"/>
    </row>
    <row r="33" spans="1:23" s="159" customFormat="1" ht="12.95" customHeight="1" x14ac:dyDescent="0.3">
      <c r="A33" s="121"/>
      <c r="B33" s="75"/>
      <c r="C33" s="18"/>
      <c r="D33" s="468" t="s">
        <v>75</v>
      </c>
      <c r="E33" s="626"/>
      <c r="F33" s="609"/>
      <c r="G33" s="75"/>
      <c r="H33" s="121"/>
      <c r="I33" s="75"/>
      <c r="J33" s="75"/>
      <c r="K33" s="75"/>
      <c r="L33" s="55" t="s">
        <v>205</v>
      </c>
      <c r="M33" s="55" t="s">
        <v>193</v>
      </c>
      <c r="N33" s="44"/>
      <c r="O33" s="48"/>
      <c r="P33" s="53"/>
      <c r="Q33" s="53"/>
      <c r="R33" s="48"/>
      <c r="S33" s="48"/>
      <c r="T33" s="85" t="s">
        <v>351</v>
      </c>
      <c r="U33" s="82">
        <f>MAX(U30:U32)</f>
        <v>0</v>
      </c>
      <c r="V33" s="48"/>
      <c r="W33" s="201"/>
    </row>
    <row r="34" spans="1:23" s="159" customFormat="1" ht="60.75" thickBot="1" x14ac:dyDescent="0.35">
      <c r="A34" s="121"/>
      <c r="B34" s="75"/>
      <c r="C34" s="18"/>
      <c r="D34" s="471" t="s">
        <v>428</v>
      </c>
      <c r="E34" s="627"/>
      <c r="F34" s="628"/>
      <c r="G34" s="75"/>
      <c r="H34" s="121"/>
      <c r="I34" s="75"/>
      <c r="J34" s="75"/>
      <c r="K34" s="75"/>
      <c r="L34" s="55" t="s">
        <v>204</v>
      </c>
      <c r="M34" s="55" t="s">
        <v>192</v>
      </c>
      <c r="N34" s="47"/>
      <c r="O34" s="48"/>
      <c r="P34" s="226" t="s">
        <v>419</v>
      </c>
      <c r="Q34" s="82">
        <f>IF(OR($E$30="Ja",$E$30=""),IF(E32="",1,0),IF(E32&lt;&gt;"",1,0))</f>
        <v>1</v>
      </c>
      <c r="R34" s="48"/>
      <c r="S34" s="48"/>
      <c r="T34" s="227" t="s">
        <v>352</v>
      </c>
      <c r="U34" s="82" t="str">
        <f>U33&amp;"_"&amp;Q37</f>
        <v>0_1</v>
      </c>
      <c r="V34" s="48"/>
      <c r="W34" s="201"/>
    </row>
    <row r="35" spans="1:23" ht="12.95" customHeight="1" x14ac:dyDescent="0.3">
      <c r="A35" s="120"/>
      <c r="B35" s="74"/>
      <c r="C35" s="1"/>
      <c r="D35" s="146"/>
      <c r="E35" s="34"/>
      <c r="F35" s="30"/>
      <c r="G35" s="74"/>
      <c r="H35" s="120"/>
      <c r="I35" s="74"/>
      <c r="J35" s="74"/>
      <c r="K35" s="74"/>
      <c r="L35" s="62"/>
      <c r="M35" s="257"/>
      <c r="N35" s="45"/>
      <c r="O35" s="45"/>
      <c r="P35" s="226" t="s">
        <v>458</v>
      </c>
      <c r="Q35" s="82">
        <f>IF(E30="Ja",IF(ISBLANK(F30),0,1),1)</f>
        <v>1</v>
      </c>
      <c r="R35" s="45"/>
      <c r="S35" s="45"/>
      <c r="T35" s="45"/>
      <c r="U35" s="48"/>
      <c r="V35" s="48"/>
    </row>
    <row r="36" spans="1:23" s="202" customFormat="1" ht="20.100000000000001" customHeight="1" x14ac:dyDescent="0.25">
      <c r="A36" s="116"/>
      <c r="B36" s="109"/>
      <c r="C36" s="128" t="s">
        <v>92</v>
      </c>
      <c r="D36" s="132"/>
      <c r="E36" s="130"/>
      <c r="F36" s="131"/>
      <c r="G36" s="74"/>
      <c r="H36" s="116"/>
      <c r="I36" s="86"/>
      <c r="J36" s="86"/>
      <c r="K36" s="116"/>
      <c r="L36" s="136"/>
      <c r="M36" s="137"/>
      <c r="N36" s="45"/>
      <c r="O36" s="45"/>
      <c r="P36" s="88" t="s">
        <v>459</v>
      </c>
      <c r="Q36" s="88"/>
      <c r="R36" s="45"/>
      <c r="S36" s="45"/>
      <c r="T36" s="45"/>
      <c r="U36" s="45"/>
      <c r="V36" s="45"/>
      <c r="W36" s="136"/>
    </row>
    <row r="37" spans="1:23" ht="30.6" customHeight="1" x14ac:dyDescent="0.3">
      <c r="B37" s="74"/>
      <c r="C37" s="1"/>
      <c r="D37" s="157" t="s">
        <v>73</v>
      </c>
      <c r="E37" s="612" t="s">
        <v>164</v>
      </c>
      <c r="F37" s="612"/>
      <c r="G37" s="74"/>
      <c r="I37" s="73"/>
      <c r="J37" s="73"/>
      <c r="K37" s="73"/>
      <c r="L37" s="45"/>
      <c r="M37" s="44"/>
      <c r="N37" s="45"/>
      <c r="O37" s="45"/>
      <c r="P37" s="85" t="s">
        <v>457</v>
      </c>
      <c r="Q37" s="82">
        <f>IF(Q35+Q34=2,1,0)</f>
        <v>1</v>
      </c>
      <c r="R37" s="45"/>
      <c r="S37" s="45"/>
      <c r="T37" s="45"/>
      <c r="U37" s="48"/>
      <c r="V37" s="48"/>
    </row>
    <row r="38" spans="1:23" ht="35.25" customHeight="1" thickBot="1" x14ac:dyDescent="0.35">
      <c r="B38" s="74"/>
      <c r="C38" s="1"/>
      <c r="D38" s="156" t="s">
        <v>74</v>
      </c>
      <c r="E38" s="208"/>
      <c r="F38" s="209"/>
      <c r="G38" s="74"/>
      <c r="I38" s="73"/>
      <c r="J38" s="73"/>
      <c r="K38" s="73"/>
      <c r="L38" s="45"/>
      <c r="M38" s="44"/>
      <c r="N38" s="45"/>
      <c r="O38" s="45"/>
      <c r="P38" s="45"/>
      <c r="Q38" s="44"/>
      <c r="R38" s="45"/>
      <c r="S38" s="45"/>
      <c r="T38" s="45"/>
      <c r="U38" s="48"/>
      <c r="V38" s="48"/>
    </row>
    <row r="39" spans="1:23" ht="12.95" customHeight="1" x14ac:dyDescent="0.3">
      <c r="A39" s="120"/>
      <c r="B39" s="74"/>
      <c r="C39" s="1"/>
      <c r="D39" s="147"/>
      <c r="E39" s="145"/>
      <c r="F39" s="148"/>
      <c r="G39" s="74"/>
      <c r="H39" s="120"/>
      <c r="I39" s="74"/>
      <c r="J39" s="74"/>
      <c r="K39" s="74"/>
      <c r="L39" s="45"/>
      <c r="M39" s="44"/>
      <c r="N39" s="45"/>
      <c r="O39" s="45"/>
      <c r="P39" s="45"/>
      <c r="Q39" s="44"/>
      <c r="R39" s="45"/>
      <c r="S39" s="45"/>
      <c r="T39" s="45"/>
      <c r="U39" s="48"/>
      <c r="V39" s="48"/>
    </row>
    <row r="40" spans="1:23" s="202" customFormat="1" ht="20.100000000000001" customHeight="1" x14ac:dyDescent="0.25">
      <c r="A40" s="116"/>
      <c r="B40" s="109"/>
      <c r="C40" s="128" t="s">
        <v>99</v>
      </c>
      <c r="D40" s="132"/>
      <c r="E40" s="130"/>
      <c r="F40" s="131" t="s">
        <v>239</v>
      </c>
      <c r="G40" s="74"/>
      <c r="H40" s="116"/>
      <c r="I40" s="86"/>
      <c r="J40" s="86"/>
      <c r="K40" s="86"/>
      <c r="L40" s="45" t="s">
        <v>220</v>
      </c>
      <c r="M40" s="44"/>
      <c r="N40" s="45"/>
      <c r="O40" s="45"/>
      <c r="P40" s="77" t="str">
        <f>E41&amp;"_"&amp;E42</f>
        <v>FEHLER_FEHLER</v>
      </c>
      <c r="Q40" s="44"/>
      <c r="R40" s="45"/>
      <c r="S40" s="45"/>
      <c r="T40" s="45"/>
      <c r="U40" s="45"/>
      <c r="V40" s="45"/>
      <c r="W40" s="136"/>
    </row>
    <row r="41" spans="1:23" ht="30" customHeight="1" x14ac:dyDescent="0.3">
      <c r="A41" s="120"/>
      <c r="B41" s="74"/>
      <c r="C41" s="1"/>
      <c r="D41" s="143" t="s">
        <v>118</v>
      </c>
      <c r="E41" s="238" t="str">
        <f>IF(F41="ok",M27,"FEHLER")</f>
        <v>FEHLER</v>
      </c>
      <c r="F41" s="195" t="str">
        <f>IF(U26=1,"Keine Angaben!",(IF(U25&gt;0,"Sensitivitätsanalyse unvollständig oder fehlerhaft ausgefüllt. Bitte Eingaben überprüfen!","ok")))</f>
        <v>Keine Angaben!</v>
      </c>
      <c r="G41" s="74"/>
      <c r="H41" s="120"/>
      <c r="I41" s="74"/>
      <c r="J41" s="74"/>
      <c r="K41" s="74"/>
      <c r="L41" s="45"/>
      <c r="M41" s="44"/>
      <c r="N41" s="45"/>
      <c r="O41" s="45"/>
      <c r="P41" s="45"/>
      <c r="Q41" s="44"/>
      <c r="R41" s="45"/>
      <c r="S41" s="45"/>
      <c r="T41" s="45"/>
      <c r="U41" s="48"/>
      <c r="V41" s="48"/>
    </row>
    <row r="42" spans="1:23" ht="30" customHeight="1" x14ac:dyDescent="0.3">
      <c r="A42" s="120"/>
      <c r="B42" s="74"/>
      <c r="C42" s="1"/>
      <c r="D42" s="142" t="s">
        <v>117</v>
      </c>
      <c r="E42" s="239" t="str">
        <f>IF(F42="ok",Q32,"FEHLER")</f>
        <v>FEHLER</v>
      </c>
      <c r="F42" s="196" t="str">
        <f>VLOOKUP(U34,$T$4:$V$9,2,FALSE)</f>
        <v>keine Angaben!</v>
      </c>
      <c r="G42" s="74"/>
      <c r="H42" s="120"/>
      <c r="I42" s="74"/>
      <c r="J42" s="74"/>
      <c r="K42" s="74"/>
      <c r="L42" s="45" t="s">
        <v>221</v>
      </c>
      <c r="M42" s="44"/>
      <c r="N42" s="45"/>
      <c r="O42" s="45"/>
      <c r="P42" s="77" t="e">
        <f>VLOOKUP(P40,$P$4:$R$12,2,FALSE)</f>
        <v>#N/A</v>
      </c>
      <c r="Q42" s="44"/>
      <c r="R42" s="45"/>
      <c r="S42" s="45"/>
      <c r="T42" s="45"/>
      <c r="U42" s="48"/>
      <c r="V42" s="48"/>
    </row>
    <row r="43" spans="1:23" ht="30" customHeight="1" x14ac:dyDescent="0.3">
      <c r="A43" s="120"/>
      <c r="B43" s="74"/>
      <c r="C43" s="1"/>
      <c r="D43" s="142" t="s">
        <v>119</v>
      </c>
      <c r="E43" s="239" t="str">
        <f>IF(AND(F41="ok",F42="ok"),P42,"FEHLER")</f>
        <v>FEHLER</v>
      </c>
      <c r="F43" s="196" t="str">
        <f>IF(AND(F41="ok",F42="ok"),"ok","Sensitivitäts- und/oder Expositionsanalyse fehlend oder fehlerhaft")</f>
        <v>Sensitivitäts- und/oder Expositionsanalyse fehlend oder fehlerhaft</v>
      </c>
      <c r="G43" s="74"/>
      <c r="H43" s="120"/>
      <c r="I43" s="74"/>
      <c r="J43" s="74"/>
      <c r="K43" s="74"/>
      <c r="L43" s="45"/>
      <c r="M43" s="44"/>
      <c r="N43" s="45"/>
      <c r="O43" s="45"/>
      <c r="P43" s="45"/>
      <c r="Q43" s="44"/>
      <c r="R43" s="45"/>
      <c r="S43" s="45"/>
      <c r="T43" s="45"/>
      <c r="U43" s="48"/>
      <c r="V43" s="48"/>
    </row>
    <row r="44" spans="1:23" ht="16.5" customHeight="1" x14ac:dyDescent="0.3">
      <c r="A44" s="120"/>
      <c r="B44" s="74"/>
      <c r="C44" s="1"/>
      <c r="D44" s="141" t="s">
        <v>129</v>
      </c>
      <c r="E44" s="616" t="str">
        <f>IF(AND(F41="ok",F42="ok"),VLOOKUP(E43,$Q$4:$R$12,2,FALSE),"FEHLER")</f>
        <v>FEHLER</v>
      </c>
      <c r="F44" s="618" t="str">
        <f>IF(AND(F41="ok",F42="ok"),"ok","Sensitivitäts- und/oder Expositionsanalyse fehlend oder fehlerhaft")</f>
        <v>Sensitivitäts- und/oder Expositionsanalyse fehlend oder fehlerhaft</v>
      </c>
      <c r="G44" s="74"/>
      <c r="H44" s="120"/>
      <c r="I44" s="74"/>
      <c r="J44" s="74"/>
      <c r="K44" s="74"/>
      <c r="L44" s="45"/>
      <c r="M44" s="44"/>
      <c r="N44" s="45"/>
      <c r="O44" s="45"/>
      <c r="P44" s="45"/>
      <c r="Q44" s="44"/>
      <c r="R44" s="45"/>
      <c r="S44" s="45"/>
      <c r="T44" s="45"/>
      <c r="U44" s="48"/>
      <c r="V44" s="48"/>
    </row>
    <row r="45" spans="1:23" ht="17.25" thickBot="1" x14ac:dyDescent="0.35">
      <c r="B45" s="74"/>
      <c r="C45" s="1"/>
      <c r="D45" s="472" t="s">
        <v>724</v>
      </c>
      <c r="E45" s="617"/>
      <c r="F45" s="619"/>
      <c r="G45" s="74"/>
      <c r="I45" s="73"/>
      <c r="J45" s="73"/>
      <c r="K45" s="73"/>
      <c r="L45" s="45"/>
      <c r="M45" s="44"/>
      <c r="N45" s="45"/>
      <c r="O45" s="45"/>
      <c r="P45" s="45"/>
      <c r="Q45" s="44"/>
      <c r="R45" s="45"/>
      <c r="S45" s="45"/>
      <c r="T45" s="45"/>
      <c r="U45" s="48"/>
      <c r="V45" s="48"/>
    </row>
    <row r="46" spans="1:23" ht="69.95" customHeight="1" x14ac:dyDescent="0.3">
      <c r="B46" s="355"/>
      <c r="C46" s="1"/>
      <c r="D46" s="1"/>
      <c r="E46" s="149"/>
      <c r="F46" s="103"/>
      <c r="G46" s="5"/>
      <c r="I46"/>
      <c r="J46"/>
      <c r="K46"/>
      <c r="L46"/>
      <c r="M46"/>
      <c r="N46"/>
      <c r="O46"/>
      <c r="P46"/>
      <c r="Q46"/>
      <c r="R46"/>
      <c r="S46"/>
      <c r="T46"/>
      <c r="U46"/>
      <c r="V46"/>
      <c r="W46" s="160"/>
    </row>
    <row r="47" spans="1:23" s="116" customFormat="1" ht="30" customHeight="1" x14ac:dyDescent="0.25">
      <c r="B47" s="86"/>
      <c r="C47" s="126"/>
      <c r="D47" s="126" t="s">
        <v>66</v>
      </c>
      <c r="E47" s="127"/>
      <c r="F47" s="127"/>
      <c r="G47" s="86"/>
      <c r="I47" s="86"/>
      <c r="J47" s="86"/>
      <c r="K47" s="86"/>
      <c r="L47" s="86"/>
      <c r="M47" s="86"/>
      <c r="N47" s="86"/>
      <c r="O47" s="64"/>
      <c r="P47" s="86"/>
      <c r="Q47" s="86"/>
      <c r="R47" s="36"/>
      <c r="S47" s="36"/>
      <c r="T47" s="36"/>
      <c r="U47" s="36"/>
      <c r="V47" s="36"/>
      <c r="W47" s="200"/>
    </row>
    <row r="48" spans="1:23" s="133" customFormat="1" x14ac:dyDescent="0.25">
      <c r="A48" s="120"/>
      <c r="B48" s="74"/>
      <c r="C48" s="11"/>
      <c r="D48" s="11"/>
      <c r="E48" s="151" t="s">
        <v>408</v>
      </c>
      <c r="F48" s="151" t="s">
        <v>390</v>
      </c>
      <c r="G48" s="74"/>
      <c r="H48" s="120"/>
      <c r="I48" s="74"/>
      <c r="J48" s="74"/>
      <c r="K48" s="74"/>
      <c r="L48" s="49"/>
      <c r="M48" s="50"/>
      <c r="N48" s="49"/>
      <c r="O48" s="49"/>
      <c r="P48" s="49"/>
      <c r="Q48" s="50"/>
      <c r="R48" s="49"/>
      <c r="S48" s="49"/>
      <c r="T48" s="49"/>
      <c r="U48" s="51"/>
      <c r="V48" s="51"/>
      <c r="W48" s="134"/>
    </row>
    <row r="49" spans="1:23" s="162" customFormat="1" ht="20.100000000000001" customHeight="1" x14ac:dyDescent="0.25">
      <c r="A49" s="120"/>
      <c r="B49" s="74"/>
      <c r="C49" s="128" t="s">
        <v>116</v>
      </c>
      <c r="D49" s="129"/>
      <c r="E49" s="130"/>
      <c r="F49" s="131"/>
      <c r="G49" s="74"/>
      <c r="H49" s="120"/>
      <c r="I49" s="74"/>
      <c r="J49" s="74"/>
      <c r="K49" s="120"/>
      <c r="L49" s="135"/>
      <c r="M49" s="139"/>
      <c r="N49" s="135"/>
      <c r="O49" s="135"/>
      <c r="P49" s="135"/>
      <c r="Q49" s="139"/>
      <c r="R49" s="135"/>
      <c r="S49" s="135"/>
      <c r="T49" s="135"/>
      <c r="U49" s="135"/>
      <c r="V49" s="135"/>
      <c r="W49" s="135"/>
    </row>
    <row r="50" spans="1:23" ht="45" customHeight="1" x14ac:dyDescent="0.3">
      <c r="A50" s="120"/>
      <c r="B50" s="74"/>
      <c r="C50" s="1"/>
      <c r="D50" s="12" t="s">
        <v>396</v>
      </c>
      <c r="E50" s="603"/>
      <c r="F50" s="609"/>
      <c r="G50" s="74"/>
      <c r="H50" s="120"/>
      <c r="I50" s="74"/>
      <c r="J50" s="74"/>
      <c r="K50" s="74"/>
      <c r="L50" s="71" t="s">
        <v>234</v>
      </c>
      <c r="M50" s="44"/>
      <c r="N50" s="45"/>
      <c r="O50" s="45"/>
      <c r="P50" s="85" t="s">
        <v>392</v>
      </c>
      <c r="Q50" s="44"/>
      <c r="R50" s="45"/>
      <c r="S50" s="45"/>
      <c r="T50" s="45"/>
      <c r="U50" s="48"/>
      <c r="V50" s="48"/>
    </row>
    <row r="51" spans="1:23" s="159" customFormat="1" ht="15" x14ac:dyDescent="0.3">
      <c r="A51" s="121"/>
      <c r="B51" s="75"/>
      <c r="C51" s="18"/>
      <c r="D51" s="466" t="s">
        <v>726</v>
      </c>
      <c r="E51" s="629"/>
      <c r="F51" s="610"/>
      <c r="G51" s="75"/>
      <c r="H51" s="121"/>
      <c r="I51" s="75"/>
      <c r="J51" s="75"/>
      <c r="K51" s="75"/>
      <c r="L51" s="52"/>
      <c r="M51" s="52"/>
      <c r="N51" s="52"/>
      <c r="O51" s="66"/>
      <c r="P51" s="35"/>
      <c r="Q51" s="35"/>
      <c r="R51" s="47"/>
      <c r="S51" s="35"/>
      <c r="T51" s="35"/>
      <c r="U51" s="52"/>
      <c r="V51" s="52"/>
      <c r="W51" s="201"/>
    </row>
    <row r="52" spans="1:23" ht="35.1" customHeight="1" x14ac:dyDescent="0.3">
      <c r="A52" s="120"/>
      <c r="B52" s="74"/>
      <c r="C52" s="1"/>
      <c r="D52" s="154" t="s">
        <v>91</v>
      </c>
      <c r="E52" s="614"/>
      <c r="F52" s="615"/>
      <c r="G52" s="74"/>
      <c r="H52" s="120"/>
      <c r="I52" s="74"/>
      <c r="J52" s="74"/>
      <c r="K52" s="74"/>
      <c r="L52" s="43" t="s">
        <v>196</v>
      </c>
      <c r="M52" s="54" t="str">
        <f>IF(ISBLANK(E55),"",VLOOKUP(E55,$L$4:$M$7,2,FALSE))</f>
        <v/>
      </c>
      <c r="N52" s="45"/>
      <c r="O52" s="45"/>
      <c r="P52" s="53" t="s">
        <v>226</v>
      </c>
      <c r="Q52" s="54">
        <f>IF(E55="Keine",IF(ISBLANK(F55),1,0),IF(F55&lt;&gt;"",1,0))</f>
        <v>0</v>
      </c>
      <c r="R52" s="45"/>
      <c r="S52" s="45"/>
      <c r="T52" s="53" t="s">
        <v>225</v>
      </c>
      <c r="U52" s="54">
        <f>COUNTA(E52:F54,E55:E61)</f>
        <v>0</v>
      </c>
      <c r="V52" s="48"/>
    </row>
    <row r="53" spans="1:23" ht="23.45" customHeight="1" x14ac:dyDescent="0.3">
      <c r="A53" s="120"/>
      <c r="B53" s="74"/>
      <c r="C53" s="1"/>
      <c r="D53" s="12" t="s">
        <v>38</v>
      </c>
      <c r="E53" s="635"/>
      <c r="F53" s="633"/>
      <c r="G53" s="74"/>
      <c r="H53" s="120"/>
      <c r="I53" s="74"/>
      <c r="J53" s="74"/>
      <c r="K53" s="74"/>
      <c r="L53" s="639" t="s">
        <v>197</v>
      </c>
      <c r="M53" s="637" t="str">
        <f>IF(ISBLANK(E56),"",VLOOKUP(E56,$L$4:$M$7,2,FALSE))</f>
        <v/>
      </c>
      <c r="N53" s="640" t="s">
        <v>227</v>
      </c>
      <c r="O53" s="641"/>
      <c r="P53" s="642"/>
      <c r="Q53" s="637">
        <f>IF(E56="Keine",IF(ISBLANK(F56),1,0),IF(F56&lt;&gt;"",1,0))</f>
        <v>0</v>
      </c>
      <c r="R53" s="45"/>
      <c r="S53" s="45"/>
      <c r="T53" s="53" t="s">
        <v>391</v>
      </c>
      <c r="U53" s="54">
        <f>SUM(Q52:Q58)</f>
        <v>0</v>
      </c>
      <c r="V53" s="48"/>
    </row>
    <row r="54" spans="1:23" s="159" customFormat="1" ht="30" x14ac:dyDescent="0.3">
      <c r="A54" s="121"/>
      <c r="B54" s="75"/>
      <c r="C54" s="18"/>
      <c r="D54" s="466" t="s">
        <v>725</v>
      </c>
      <c r="E54" s="614"/>
      <c r="F54" s="615"/>
      <c r="G54" s="75"/>
      <c r="H54" s="121"/>
      <c r="I54" s="75"/>
      <c r="J54" s="75"/>
      <c r="K54" s="75"/>
      <c r="L54" s="639"/>
      <c r="M54" s="638"/>
      <c r="N54" s="640"/>
      <c r="O54" s="641"/>
      <c r="P54" s="642"/>
      <c r="Q54" s="638"/>
      <c r="R54" s="45"/>
      <c r="S54" s="45"/>
      <c r="T54" s="45"/>
      <c r="U54" s="48"/>
      <c r="V54" s="52"/>
      <c r="W54" s="201"/>
    </row>
    <row r="55" spans="1:23" ht="45" customHeight="1" x14ac:dyDescent="0.3">
      <c r="A55" s="120"/>
      <c r="B55" s="74"/>
      <c r="C55" s="1"/>
      <c r="D55" s="460" t="s">
        <v>409</v>
      </c>
      <c r="E55" s="356"/>
      <c r="F55" s="205"/>
      <c r="G55" s="74"/>
      <c r="H55" s="120"/>
      <c r="I55" s="74"/>
      <c r="J55" s="74"/>
      <c r="K55" s="74"/>
      <c r="L55" s="43" t="s">
        <v>198</v>
      </c>
      <c r="M55" s="54" t="str">
        <f>IF(ISBLANK(E57),"",VLOOKUP(E57,$L$4:$M$7,2,FALSE))</f>
        <v/>
      </c>
      <c r="N55" s="45"/>
      <c r="O55" s="45"/>
      <c r="P55" s="53" t="s">
        <v>228</v>
      </c>
      <c r="Q55" s="54">
        <f>IF(E57="Keine",IF(ISBLANK(F57),1,0),IF(F57&lt;&gt;"",1,0))</f>
        <v>0</v>
      </c>
      <c r="R55" s="45"/>
      <c r="S55" s="45"/>
      <c r="T55" s="53" t="s">
        <v>235</v>
      </c>
      <c r="U55" s="54">
        <f>U53+U52</f>
        <v>0</v>
      </c>
      <c r="V55" s="48"/>
    </row>
    <row r="56" spans="1:23" ht="35.1" customHeight="1" x14ac:dyDescent="0.3">
      <c r="A56" s="120"/>
      <c r="B56" s="74"/>
      <c r="C56" s="1"/>
      <c r="D56" s="154" t="s">
        <v>405</v>
      </c>
      <c r="E56" s="207"/>
      <c r="F56" s="206"/>
      <c r="G56" s="74"/>
      <c r="H56" s="120"/>
      <c r="I56" s="74"/>
      <c r="J56" s="74"/>
      <c r="K56" s="74"/>
      <c r="L56" s="43" t="s">
        <v>199</v>
      </c>
      <c r="M56" s="54" t="str">
        <f>IF(ISBLANK(E58),"",VLOOKUP(E58,$L$4:$M$7,2,FALSE))</f>
        <v/>
      </c>
      <c r="N56" s="45"/>
      <c r="O56" s="45"/>
      <c r="P56" s="53" t="s">
        <v>229</v>
      </c>
      <c r="Q56" s="54">
        <f>IF(E58="Keine",IF(ISBLANK(F58),1,0),IF(F58&lt;&gt;"",1,0))</f>
        <v>0</v>
      </c>
      <c r="R56" s="45"/>
      <c r="S56" s="45"/>
      <c r="T56" s="53" t="s">
        <v>241</v>
      </c>
      <c r="U56" s="54">
        <f>IF(AND(E50="",U55&gt;0),1,0)</f>
        <v>0</v>
      </c>
      <c r="V56" s="48"/>
    </row>
    <row r="57" spans="1:23" ht="35.1" customHeight="1" x14ac:dyDescent="0.3">
      <c r="A57" s="120"/>
      <c r="B57" s="74"/>
      <c r="C57" s="1"/>
      <c r="D57" s="460" t="s">
        <v>406</v>
      </c>
      <c r="E57" s="204"/>
      <c r="F57" s="206"/>
      <c r="G57" s="74"/>
      <c r="H57" s="120"/>
      <c r="I57" s="74"/>
      <c r="J57" s="74"/>
      <c r="K57" s="74"/>
      <c r="L57" s="43" t="s">
        <v>200</v>
      </c>
      <c r="M57" s="54" t="str">
        <f>IF(ISBLANK(E59),"",VLOOKUP(E59,$L$4:$M$7,2,FALSE))</f>
        <v/>
      </c>
      <c r="N57" s="45"/>
      <c r="O57" s="45"/>
      <c r="P57" s="53" t="s">
        <v>230</v>
      </c>
      <c r="Q57" s="54">
        <f>IF(E59="Keine",IF(ISBLANK(F59),1,0),IF(F59&lt;&gt;"",1,0))</f>
        <v>0</v>
      </c>
      <c r="R57" s="45"/>
      <c r="S57" s="45"/>
      <c r="T57" s="53" t="s">
        <v>236</v>
      </c>
      <c r="U57" s="54">
        <f>IF(AND(E50="Nein",U55&gt;0),1,0)</f>
        <v>0</v>
      </c>
      <c r="V57" s="48"/>
    </row>
    <row r="58" spans="1:23" ht="45" customHeight="1" x14ac:dyDescent="0.3">
      <c r="A58" s="120"/>
      <c r="B58" s="74"/>
      <c r="C58" s="1"/>
      <c r="D58" s="460" t="s">
        <v>410</v>
      </c>
      <c r="E58" s="204"/>
      <c r="F58" s="206"/>
      <c r="G58" s="74"/>
      <c r="H58" s="120"/>
      <c r="I58" s="74"/>
      <c r="J58" s="74"/>
      <c r="K58" s="74"/>
      <c r="L58" s="45"/>
      <c r="M58" s="44"/>
      <c r="N58" s="45"/>
      <c r="O58" s="45"/>
      <c r="P58" s="53" t="s">
        <v>231</v>
      </c>
      <c r="Q58" s="54">
        <f>IF(E60="Nein",IF(ISBLANK(F60),1,0),IF(F60&lt;&gt;"",1,0))</f>
        <v>0</v>
      </c>
      <c r="R58" s="45"/>
      <c r="S58" s="45"/>
      <c r="T58" s="53" t="s">
        <v>237</v>
      </c>
      <c r="U58" s="54">
        <f>IF(AND(E50="Ja",U55&lt;&gt;14),1,0)</f>
        <v>0</v>
      </c>
      <c r="V58" s="48"/>
    </row>
    <row r="59" spans="1:23" ht="60" customHeight="1" x14ac:dyDescent="0.3">
      <c r="A59" s="120"/>
      <c r="B59" s="74"/>
      <c r="C59" s="1"/>
      <c r="D59" s="460" t="s">
        <v>407</v>
      </c>
      <c r="E59" s="204"/>
      <c r="F59" s="206"/>
      <c r="G59" s="74"/>
      <c r="H59" s="120"/>
      <c r="I59" s="74"/>
      <c r="J59" s="74"/>
      <c r="K59" s="74"/>
      <c r="L59" s="84" t="s">
        <v>232</v>
      </c>
      <c r="M59" s="82">
        <f>MAX(M52:M57)</f>
        <v>0</v>
      </c>
      <c r="N59" s="45"/>
      <c r="O59" s="45"/>
      <c r="P59" s="45"/>
      <c r="Q59" s="44"/>
      <c r="R59" s="45"/>
      <c r="S59" s="45"/>
      <c r="T59" s="53" t="s">
        <v>238</v>
      </c>
      <c r="U59" s="54">
        <f>SUM(U56:U58)</f>
        <v>0</v>
      </c>
      <c r="V59" s="48"/>
    </row>
    <row r="60" spans="1:23" ht="45" customHeight="1" x14ac:dyDescent="0.3">
      <c r="A60" s="120"/>
      <c r="B60" s="74"/>
      <c r="C60" s="1"/>
      <c r="D60" s="144" t="s">
        <v>183</v>
      </c>
      <c r="E60" s="603"/>
      <c r="F60" s="605"/>
      <c r="G60" s="74"/>
      <c r="H60" s="120"/>
      <c r="I60" s="74"/>
      <c r="J60" s="74"/>
      <c r="K60" s="74"/>
      <c r="L60" s="83" t="s">
        <v>233</v>
      </c>
      <c r="M60" s="82">
        <f>IF(E60="Ja",M59-1,M59)</f>
        <v>0</v>
      </c>
      <c r="N60" s="45"/>
      <c r="O60" s="45"/>
      <c r="P60" s="45"/>
      <c r="Q60" s="44"/>
      <c r="R60" s="45"/>
      <c r="S60" s="45"/>
      <c r="T60" s="53" t="s">
        <v>240</v>
      </c>
      <c r="U60" s="54">
        <f>IF(AND(E50="",U55=0),1,0)</f>
        <v>1</v>
      </c>
      <c r="V60" s="48"/>
    </row>
    <row r="61" spans="1:23" s="159" customFormat="1" ht="15.75" thickBot="1" x14ac:dyDescent="0.35">
      <c r="A61" s="121"/>
      <c r="B61" s="75"/>
      <c r="C61" s="18"/>
      <c r="D61" s="472" t="s">
        <v>727</v>
      </c>
      <c r="E61" s="603"/>
      <c r="F61" s="606"/>
      <c r="G61" s="75"/>
      <c r="H61" s="121"/>
      <c r="I61" s="75"/>
      <c r="J61" s="75"/>
      <c r="K61" s="75"/>
      <c r="L61" s="71" t="s">
        <v>195</v>
      </c>
      <c r="M61" s="82" t="str">
        <f>IF(E50="Ja",VLOOKUP(M60,$M$4:$N$8,2,FALSE),"Niedrig")</f>
        <v>Niedrig</v>
      </c>
      <c r="N61" s="52"/>
      <c r="O61" s="52"/>
      <c r="P61" s="35"/>
      <c r="Q61" s="35"/>
      <c r="R61" s="47"/>
      <c r="S61" s="47"/>
      <c r="T61" s="47"/>
      <c r="U61" s="52"/>
      <c r="V61" s="52"/>
      <c r="W61" s="201"/>
    </row>
    <row r="62" spans="1:23" ht="12.95" customHeight="1" x14ac:dyDescent="0.3">
      <c r="B62" s="74"/>
      <c r="C62" s="1"/>
      <c r="D62" s="12"/>
      <c r="E62" s="145"/>
      <c r="F62" s="30"/>
      <c r="G62" s="74"/>
      <c r="I62" s="73"/>
      <c r="J62" s="73"/>
    </row>
    <row r="63" spans="1:23" s="202" customFormat="1" ht="20.100000000000001" customHeight="1" x14ac:dyDescent="0.25">
      <c r="A63" s="116"/>
      <c r="B63" s="74"/>
      <c r="C63" s="128" t="s">
        <v>93</v>
      </c>
      <c r="D63" s="132"/>
      <c r="E63" s="130"/>
      <c r="F63" s="131"/>
      <c r="G63" s="74"/>
      <c r="H63" s="116"/>
      <c r="I63" s="86"/>
      <c r="J63" s="86"/>
      <c r="K63" s="116"/>
      <c r="L63" s="136"/>
      <c r="M63" s="137"/>
      <c r="N63" s="136"/>
      <c r="O63" s="136"/>
      <c r="P63" s="136"/>
      <c r="Q63" s="137"/>
      <c r="R63" s="136"/>
      <c r="S63" s="136"/>
      <c r="T63" s="136"/>
      <c r="U63" s="136"/>
      <c r="V63" s="136"/>
      <c r="W63" s="136"/>
    </row>
    <row r="64" spans="1:23" ht="31.5" customHeight="1" x14ac:dyDescent="0.3">
      <c r="A64" s="120"/>
      <c r="B64" s="74"/>
      <c r="C64" s="1"/>
      <c r="D64" s="12" t="s">
        <v>420</v>
      </c>
      <c r="E64" s="603"/>
      <c r="F64" s="609"/>
      <c r="G64" s="74"/>
      <c r="H64" s="120"/>
      <c r="I64" s="74"/>
      <c r="J64" s="74"/>
      <c r="K64" s="74"/>
      <c r="L64" s="45"/>
      <c r="M64" s="44"/>
      <c r="N64" s="45"/>
      <c r="O64" s="45"/>
      <c r="P64" s="45"/>
      <c r="Q64" s="45"/>
      <c r="R64" s="45"/>
      <c r="S64" s="45"/>
      <c r="T64" s="45"/>
      <c r="U64" s="45"/>
      <c r="V64" s="45"/>
    </row>
    <row r="65" spans="1:23" s="159" customFormat="1" ht="30" x14ac:dyDescent="0.3">
      <c r="A65" s="121"/>
      <c r="B65" s="75"/>
      <c r="C65" s="18"/>
      <c r="D65" s="466" t="s">
        <v>165</v>
      </c>
      <c r="E65" s="629"/>
      <c r="F65" s="610"/>
      <c r="G65" s="75"/>
      <c r="H65" s="121"/>
      <c r="I65" s="75"/>
      <c r="J65" s="75"/>
      <c r="K65" s="75"/>
      <c r="L65" s="47"/>
      <c r="M65" s="46"/>
      <c r="N65" s="47"/>
      <c r="O65" s="47"/>
      <c r="P65" s="47"/>
      <c r="Q65" s="47"/>
      <c r="R65" s="45"/>
      <c r="S65" s="45"/>
      <c r="T65" s="53" t="s">
        <v>348</v>
      </c>
      <c r="U65" s="54">
        <f>IF(E64="",0,0)</f>
        <v>0</v>
      </c>
      <c r="V65" s="45"/>
      <c r="W65" s="201"/>
    </row>
    <row r="66" spans="1:23" s="114" customFormat="1" ht="45" customHeight="1" x14ac:dyDescent="0.3">
      <c r="A66" s="120"/>
      <c r="B66" s="74"/>
      <c r="C66" s="1"/>
      <c r="D66" s="12" t="s">
        <v>98</v>
      </c>
      <c r="E66" s="603"/>
      <c r="F66" s="609"/>
      <c r="G66" s="74"/>
      <c r="H66" s="120"/>
      <c r="I66" s="74"/>
      <c r="J66" s="74"/>
      <c r="K66" s="74"/>
      <c r="L66" s="93" t="s">
        <v>357</v>
      </c>
      <c r="M66" s="54" t="str">
        <f>IF(E66="Ja","Hoch",IF(E66="Nein","Niedrig",""))</f>
        <v/>
      </c>
      <c r="N66" s="36"/>
      <c r="O66" s="36"/>
      <c r="P66" s="237" t="s">
        <v>353</v>
      </c>
      <c r="Q66" s="54">
        <f>IF(OR($E$64="Ja",$E$64=""),IF(E66="",1,0),IF(E66&lt;&gt;"",1,0))</f>
        <v>1</v>
      </c>
      <c r="R66" s="45"/>
      <c r="S66" s="45"/>
      <c r="T66" s="53" t="s">
        <v>349</v>
      </c>
      <c r="U66" s="54">
        <f>IF(E64="Ja",1,0)</f>
        <v>0</v>
      </c>
      <c r="V66" s="45"/>
      <c r="W66" s="198"/>
    </row>
    <row r="67" spans="1:23" s="159" customFormat="1" x14ac:dyDescent="0.3">
      <c r="A67" s="121"/>
      <c r="B67" s="75"/>
      <c r="C67" s="18"/>
      <c r="D67" s="468" t="s">
        <v>78</v>
      </c>
      <c r="E67" s="603"/>
      <c r="F67" s="609"/>
      <c r="G67" s="75"/>
      <c r="H67" s="121"/>
      <c r="I67" s="75"/>
      <c r="J67" s="75"/>
      <c r="K67" s="75"/>
      <c r="L67" s="47"/>
      <c r="M67" s="46"/>
      <c r="N67" s="47"/>
      <c r="O67" s="47"/>
      <c r="P67" s="36"/>
      <c r="Q67" s="36"/>
      <c r="R67" s="45"/>
      <c r="S67" s="45"/>
      <c r="T67" s="53" t="s">
        <v>350</v>
      </c>
      <c r="U67" s="54">
        <f>IF(OR(E64="Nein",E64="Unsicher"),2,0)</f>
        <v>0</v>
      </c>
      <c r="V67" s="45"/>
      <c r="W67" s="201"/>
    </row>
    <row r="68" spans="1:23" s="159" customFormat="1" ht="30" x14ac:dyDescent="0.3">
      <c r="A68" s="121"/>
      <c r="B68" s="75"/>
      <c r="C68" s="18"/>
      <c r="D68" s="473" t="s">
        <v>172</v>
      </c>
      <c r="E68" s="603"/>
      <c r="F68" s="609"/>
      <c r="G68" s="75"/>
      <c r="H68" s="121"/>
      <c r="I68" s="75"/>
      <c r="J68" s="75"/>
      <c r="K68" s="75"/>
      <c r="L68" s="71" t="s">
        <v>358</v>
      </c>
      <c r="M68" s="54" t="str">
        <f>IF(E64="Ja","Niedrig",M66)</f>
        <v/>
      </c>
      <c r="N68" s="47"/>
      <c r="O68" s="47"/>
      <c r="P68" s="85" t="s">
        <v>458</v>
      </c>
      <c r="Q68" s="82">
        <f>IF(E64="Ja",IF(ISBLANK(F64),0,1),1)</f>
        <v>1</v>
      </c>
      <c r="R68" s="594" t="s">
        <v>374</v>
      </c>
      <c r="S68" s="594"/>
      <c r="T68" s="595"/>
      <c r="U68" s="82">
        <f>MAX(U65:U67)</f>
        <v>0</v>
      </c>
      <c r="V68" s="45"/>
      <c r="W68" s="201"/>
    </row>
    <row r="69" spans="1:23" s="159" customFormat="1" ht="30.75" thickBot="1" x14ac:dyDescent="0.35">
      <c r="A69" s="121"/>
      <c r="B69" s="75"/>
      <c r="C69" s="18"/>
      <c r="D69" s="472" t="s">
        <v>131</v>
      </c>
      <c r="E69" s="604"/>
      <c r="F69" s="628"/>
      <c r="G69" s="75"/>
      <c r="H69" s="121"/>
      <c r="I69" s="75"/>
      <c r="J69" s="75"/>
      <c r="K69" s="75"/>
      <c r="L69" s="45"/>
      <c r="M69" s="45"/>
      <c r="N69" s="47"/>
      <c r="O69" s="47"/>
      <c r="P69" s="85" t="s">
        <v>457</v>
      </c>
      <c r="Q69" s="82">
        <f>IF(Q68+Q66=2,1,0)</f>
        <v>1</v>
      </c>
      <c r="R69" s="45"/>
      <c r="S69" s="45"/>
      <c r="T69" s="227" t="s">
        <v>352</v>
      </c>
      <c r="U69" s="82" t="str">
        <f>U68&amp;"_"&amp;Q69</f>
        <v>0_1</v>
      </c>
      <c r="V69" s="45"/>
      <c r="W69" s="201"/>
    </row>
    <row r="70" spans="1:23" ht="12.95" customHeight="1" x14ac:dyDescent="0.3">
      <c r="B70" s="74"/>
      <c r="C70" s="1"/>
      <c r="D70" s="12"/>
      <c r="E70" s="34"/>
      <c r="F70" s="148"/>
      <c r="G70" s="74"/>
      <c r="I70" s="73"/>
      <c r="J70" s="73"/>
      <c r="K70" s="47"/>
      <c r="L70" s="47"/>
      <c r="M70" s="47"/>
      <c r="N70" s="47"/>
      <c r="O70" s="47"/>
      <c r="P70" s="36"/>
      <c r="Q70" s="36"/>
      <c r="R70" s="45"/>
      <c r="S70" s="45"/>
      <c r="T70" s="45"/>
      <c r="U70" s="45"/>
      <c r="V70" s="45"/>
    </row>
    <row r="71" spans="1:23" s="202" customFormat="1" ht="20.100000000000001" customHeight="1" x14ac:dyDescent="0.25">
      <c r="A71" s="116"/>
      <c r="B71" s="109"/>
      <c r="C71" s="128" t="s">
        <v>92</v>
      </c>
      <c r="D71" s="132"/>
      <c r="E71" s="130"/>
      <c r="F71" s="131"/>
      <c r="G71" s="74"/>
      <c r="H71" s="116"/>
      <c r="I71" s="86"/>
      <c r="J71" s="86"/>
      <c r="K71" s="116"/>
      <c r="L71" s="136"/>
      <c r="M71" s="137"/>
      <c r="N71" s="136"/>
      <c r="O71" s="136"/>
      <c r="P71" s="136"/>
      <c r="Q71" s="137"/>
      <c r="R71" s="136"/>
      <c r="S71" s="136"/>
      <c r="T71" s="136"/>
      <c r="U71" s="136"/>
      <c r="V71" s="136"/>
      <c r="W71" s="136"/>
    </row>
    <row r="72" spans="1:23" ht="29.1" customHeight="1" x14ac:dyDescent="0.3">
      <c r="B72" s="74"/>
      <c r="C72" s="1"/>
      <c r="D72" s="158" t="s">
        <v>73</v>
      </c>
      <c r="E72" s="611" t="s">
        <v>163</v>
      </c>
      <c r="F72" s="612"/>
      <c r="G72" s="74"/>
      <c r="I72" s="73"/>
      <c r="J72" s="73"/>
      <c r="K72" s="47"/>
      <c r="L72" s="47"/>
      <c r="M72" s="47"/>
      <c r="N72" s="47"/>
      <c r="O72" s="47"/>
      <c r="P72" s="47"/>
      <c r="Q72" s="47"/>
      <c r="R72" s="47"/>
      <c r="S72" s="47"/>
      <c r="T72" s="47"/>
      <c r="U72" s="47"/>
      <c r="V72" s="47"/>
    </row>
    <row r="73" spans="1:23" ht="35.25" customHeight="1" thickBot="1" x14ac:dyDescent="0.35">
      <c r="B73" s="74"/>
      <c r="C73" s="1"/>
      <c r="D73" s="156" t="s">
        <v>74</v>
      </c>
      <c r="E73" s="210"/>
      <c r="F73" s="209"/>
      <c r="G73" s="74"/>
      <c r="I73" s="73"/>
      <c r="J73" s="73"/>
      <c r="K73" s="73"/>
      <c r="L73" s="45"/>
      <c r="M73" s="44"/>
      <c r="N73" s="45"/>
      <c r="O73" s="45"/>
      <c r="P73" s="45"/>
      <c r="Q73" s="44"/>
      <c r="R73" s="45"/>
      <c r="S73" s="45"/>
      <c r="T73" s="45"/>
      <c r="U73" s="48"/>
      <c r="V73" s="48"/>
    </row>
    <row r="74" spans="1:23" ht="12.95" customHeight="1" x14ac:dyDescent="0.3">
      <c r="B74" s="74"/>
      <c r="C74" s="1"/>
      <c r="D74" s="12"/>
      <c r="E74" s="34"/>
      <c r="F74" s="148"/>
      <c r="G74" s="74"/>
      <c r="I74" s="73"/>
      <c r="J74" s="73"/>
      <c r="K74" s="73"/>
      <c r="L74" s="45"/>
      <c r="M74" s="44"/>
      <c r="N74" s="45"/>
      <c r="O74" s="45"/>
      <c r="P74" s="45"/>
      <c r="Q74" s="44"/>
      <c r="R74" s="45"/>
      <c r="S74" s="45"/>
      <c r="T74" s="45"/>
      <c r="U74" s="48"/>
      <c r="V74" s="48"/>
    </row>
    <row r="75" spans="1:23" x14ac:dyDescent="0.3">
      <c r="B75" s="72"/>
      <c r="C75" s="128" t="s">
        <v>99</v>
      </c>
      <c r="D75" s="132"/>
      <c r="E75" s="130"/>
      <c r="F75" s="131" t="s">
        <v>239</v>
      </c>
      <c r="G75" s="74"/>
      <c r="I75" s="73"/>
      <c r="J75" s="73"/>
      <c r="K75" s="73"/>
      <c r="L75" s="45" t="s">
        <v>220</v>
      </c>
      <c r="M75" s="44"/>
      <c r="N75" s="45"/>
      <c r="O75" s="45"/>
      <c r="P75" s="77" t="str">
        <f>E76&amp;"_"&amp;E77</f>
        <v>FEHLER_FEHLER</v>
      </c>
      <c r="Q75" s="44"/>
      <c r="R75" s="45"/>
      <c r="S75" s="45"/>
      <c r="T75" s="45"/>
      <c r="U75" s="48"/>
      <c r="V75" s="48"/>
    </row>
    <row r="76" spans="1:23" ht="30" customHeight="1" x14ac:dyDescent="0.3">
      <c r="A76" s="120"/>
      <c r="B76" s="74"/>
      <c r="C76" s="1"/>
      <c r="D76" s="154" t="s">
        <v>118</v>
      </c>
      <c r="E76" s="240" t="str">
        <f>IF(F76="ok",M61,"FEHLER")</f>
        <v>FEHLER</v>
      </c>
      <c r="F76" s="195" t="str">
        <f>IF(U60=1,"Keine Angaben!",(IF(U59&gt;0,"Sensitivitätsanalyse unvollständig oder fehlerhaft ausgefüllt. Bitte Eingaben überprüfen!","ok")))</f>
        <v>Keine Angaben!</v>
      </c>
      <c r="G76" s="74"/>
      <c r="H76" s="120"/>
      <c r="I76" s="74"/>
      <c r="J76" s="74"/>
      <c r="K76" s="74"/>
      <c r="L76" s="45"/>
      <c r="M76" s="44"/>
      <c r="N76" s="45"/>
      <c r="O76" s="45"/>
      <c r="P76" s="45"/>
      <c r="Q76" s="44"/>
      <c r="R76" s="45"/>
      <c r="S76" s="45"/>
      <c r="T76" s="45"/>
      <c r="U76" s="48"/>
      <c r="V76" s="48"/>
    </row>
    <row r="77" spans="1:23" ht="30" customHeight="1" x14ac:dyDescent="0.3">
      <c r="A77" s="120"/>
      <c r="B77" s="74"/>
      <c r="C77" s="1"/>
      <c r="D77" s="154" t="s">
        <v>117</v>
      </c>
      <c r="E77" s="241" t="str">
        <f>IF(F77="ok",M68,"FEHLER")</f>
        <v>FEHLER</v>
      </c>
      <c r="F77" s="197" t="str">
        <f>VLOOKUP(U69,$T$4:$V$9,2,FALSE)</f>
        <v>keine Angaben!</v>
      </c>
      <c r="G77" s="74"/>
      <c r="H77" s="120"/>
      <c r="I77" s="74"/>
      <c r="J77" s="74"/>
      <c r="K77" s="74"/>
      <c r="L77" s="45" t="s">
        <v>221</v>
      </c>
      <c r="M77" s="44"/>
      <c r="N77" s="45"/>
      <c r="O77" s="45"/>
      <c r="P77" s="77" t="e">
        <f>VLOOKUP(P75,$P$4:$R$12,2,FALSE)</f>
        <v>#N/A</v>
      </c>
      <c r="Q77" s="44"/>
      <c r="R77" s="45"/>
      <c r="S77" s="45"/>
      <c r="T77" s="45"/>
      <c r="U77" s="48"/>
      <c r="V77" s="48"/>
    </row>
    <row r="78" spans="1:23" ht="30" customHeight="1" x14ac:dyDescent="0.3">
      <c r="A78" s="120"/>
      <c r="B78" s="74"/>
      <c r="C78" s="1"/>
      <c r="D78" s="460" t="s">
        <v>119</v>
      </c>
      <c r="E78" s="241" t="str">
        <f>IF(AND(F76="ok",F77="ok"),P77,"FEHLER")</f>
        <v>FEHLER</v>
      </c>
      <c r="F78" s="197" t="str">
        <f>IF(AND(F76="ok",F77="ok"),"ok","Sensitivitäts- und/oder Expositionsanalyse fehlend oder fehlerhaft")</f>
        <v>Sensitivitäts- und/oder Expositionsanalyse fehlend oder fehlerhaft</v>
      </c>
      <c r="G78" s="74"/>
      <c r="H78" s="120"/>
      <c r="I78" s="74"/>
      <c r="J78" s="74"/>
      <c r="K78" s="74"/>
      <c r="L78" s="45"/>
      <c r="M78" s="44"/>
      <c r="N78" s="45"/>
      <c r="O78" s="45"/>
      <c r="P78" s="45"/>
      <c r="Q78" s="44"/>
      <c r="R78" s="45"/>
      <c r="S78" s="45"/>
      <c r="T78" s="45"/>
      <c r="U78" s="48"/>
      <c r="V78" s="48"/>
    </row>
    <row r="79" spans="1:23" ht="16.5" customHeight="1" x14ac:dyDescent="0.3">
      <c r="A79" s="120"/>
      <c r="B79" s="74"/>
      <c r="C79" s="1"/>
      <c r="D79" s="12" t="s">
        <v>129</v>
      </c>
      <c r="E79" s="601" t="str">
        <f>IF(AND(F76="ok",F77="ok"),VLOOKUP(E78,$Q$4:$R$12,2,FALSE),"FEHLER")</f>
        <v>FEHLER</v>
      </c>
      <c r="F79" s="599" t="str">
        <f>IF(AND(F76="ok",F77="ok"),"ok","Sensitivitäts- und/oder Expositionsanalyse fehlend oder fehlerhaft")</f>
        <v>Sensitivitäts- und/oder Expositionsanalyse fehlend oder fehlerhaft</v>
      </c>
      <c r="G79" s="74"/>
      <c r="H79" s="120"/>
      <c r="I79" s="74"/>
      <c r="J79" s="74"/>
      <c r="K79" s="74"/>
      <c r="L79" s="45"/>
      <c r="M79" s="44"/>
      <c r="N79" s="45"/>
      <c r="O79" s="45"/>
      <c r="P79" s="45"/>
      <c r="Q79" s="44"/>
      <c r="R79" s="45"/>
      <c r="S79" s="45"/>
      <c r="T79" s="45"/>
      <c r="U79" s="48"/>
      <c r="V79" s="48"/>
    </row>
    <row r="80" spans="1:23" ht="21" customHeight="1" thickBot="1" x14ac:dyDescent="0.35">
      <c r="B80" s="74"/>
      <c r="C80" s="1"/>
      <c r="D80" s="472" t="s">
        <v>724</v>
      </c>
      <c r="E80" s="602"/>
      <c r="F80" s="600"/>
      <c r="G80" s="74"/>
      <c r="I80" s="73"/>
      <c r="J80" s="73"/>
      <c r="K80" s="73"/>
      <c r="L80" s="45"/>
      <c r="M80" s="44"/>
      <c r="N80" s="45"/>
      <c r="O80" s="45"/>
      <c r="P80" s="45"/>
      <c r="Q80" s="44"/>
      <c r="R80" s="45"/>
      <c r="S80" s="45"/>
      <c r="T80" s="45"/>
      <c r="U80" s="48"/>
      <c r="V80" s="48"/>
    </row>
    <row r="81" spans="1:23" ht="69.95" customHeight="1" x14ac:dyDescent="0.3">
      <c r="B81" s="5"/>
      <c r="C81" s="1"/>
      <c r="D81" s="1"/>
      <c r="E81" s="149"/>
      <c r="F81" s="103"/>
      <c r="G81" s="5"/>
      <c r="I81"/>
      <c r="J81"/>
      <c r="K81"/>
      <c r="L81"/>
      <c r="M81"/>
      <c r="N81"/>
      <c r="O81"/>
      <c r="P81"/>
      <c r="Q81"/>
      <c r="R81"/>
      <c r="S81"/>
      <c r="T81"/>
      <c r="U81"/>
      <c r="V81"/>
      <c r="W81" s="160"/>
    </row>
    <row r="82" spans="1:23" s="116" customFormat="1" ht="30" customHeight="1" x14ac:dyDescent="0.25">
      <c r="B82" s="86"/>
      <c r="C82" s="126"/>
      <c r="D82" s="126" t="s">
        <v>48</v>
      </c>
      <c r="E82" s="127"/>
      <c r="F82" s="127"/>
      <c r="G82" s="86"/>
      <c r="I82" s="86"/>
      <c r="J82" s="86"/>
      <c r="K82" s="86"/>
      <c r="L82" s="86"/>
      <c r="M82" s="86"/>
      <c r="N82" s="86"/>
      <c r="O82" s="64"/>
      <c r="P82" s="86"/>
      <c r="Q82" s="86"/>
      <c r="R82" s="36"/>
      <c r="S82" s="36"/>
      <c r="T82" s="36"/>
      <c r="U82" s="36"/>
      <c r="V82" s="36"/>
      <c r="W82" s="200"/>
    </row>
    <row r="83" spans="1:23" s="133" customFormat="1" x14ac:dyDescent="0.25">
      <c r="A83" s="120"/>
      <c r="B83" s="74"/>
      <c r="C83" s="11"/>
      <c r="D83" s="11"/>
      <c r="E83" s="151" t="s">
        <v>408</v>
      </c>
      <c r="F83" s="151" t="s">
        <v>390</v>
      </c>
      <c r="G83" s="74"/>
      <c r="H83" s="120"/>
      <c r="I83" s="74"/>
      <c r="J83" s="74"/>
      <c r="K83" s="74"/>
      <c r="L83" s="49"/>
      <c r="M83" s="50"/>
      <c r="N83" s="49"/>
      <c r="O83" s="49"/>
      <c r="P83" s="49"/>
      <c r="Q83" s="50"/>
      <c r="R83" s="49"/>
      <c r="S83" s="49"/>
      <c r="T83" s="49"/>
      <c r="U83" s="51"/>
      <c r="V83" s="51"/>
      <c r="W83" s="134"/>
    </row>
    <row r="84" spans="1:23" s="162" customFormat="1" ht="20.100000000000001" customHeight="1" x14ac:dyDescent="0.25">
      <c r="A84" s="120"/>
      <c r="B84" s="74"/>
      <c r="C84" s="128" t="s">
        <v>116</v>
      </c>
      <c r="D84" s="129"/>
      <c r="E84" s="130"/>
      <c r="F84" s="131"/>
      <c r="G84" s="74"/>
      <c r="H84" s="120"/>
      <c r="I84" s="74"/>
      <c r="J84" s="74"/>
      <c r="K84" s="116"/>
      <c r="L84" s="136"/>
      <c r="M84" s="137"/>
      <c r="N84" s="136"/>
      <c r="O84" s="136"/>
      <c r="P84" s="136"/>
      <c r="Q84" s="137"/>
      <c r="R84" s="136"/>
      <c r="S84" s="136"/>
      <c r="T84" s="136"/>
      <c r="U84" s="136"/>
      <c r="V84" s="136"/>
      <c r="W84" s="135"/>
    </row>
    <row r="85" spans="1:23" ht="45" x14ac:dyDescent="0.3">
      <c r="A85" s="120"/>
      <c r="B85" s="74"/>
      <c r="C85" s="1"/>
      <c r="D85" s="12" t="s">
        <v>397</v>
      </c>
      <c r="E85" s="603"/>
      <c r="F85" s="609"/>
      <c r="G85" s="74"/>
      <c r="H85" s="120"/>
      <c r="I85" s="74"/>
      <c r="J85" s="74"/>
      <c r="K85" s="74"/>
      <c r="L85" s="71" t="s">
        <v>234</v>
      </c>
      <c r="M85" s="44"/>
      <c r="N85" s="45"/>
      <c r="O85" s="45"/>
      <c r="P85" s="85" t="s">
        <v>392</v>
      </c>
      <c r="Q85" s="44"/>
      <c r="R85" s="45"/>
      <c r="S85" s="45"/>
      <c r="T85" s="45"/>
      <c r="U85" s="48"/>
      <c r="V85" s="48"/>
    </row>
    <row r="86" spans="1:23" s="159" customFormat="1" ht="15" x14ac:dyDescent="0.3">
      <c r="A86" s="121"/>
      <c r="B86" s="75"/>
      <c r="C86" s="18"/>
      <c r="D86" s="466" t="s">
        <v>726</v>
      </c>
      <c r="E86" s="629"/>
      <c r="F86" s="610"/>
      <c r="G86" s="75"/>
      <c r="H86" s="121"/>
      <c r="I86" s="75"/>
      <c r="J86" s="75"/>
      <c r="K86" s="75"/>
      <c r="L86" s="52"/>
      <c r="M86" s="52"/>
      <c r="N86" s="52"/>
      <c r="O86" s="66"/>
      <c r="P86" s="35"/>
      <c r="Q86" s="35"/>
      <c r="R86" s="47"/>
      <c r="S86" s="35"/>
      <c r="T86" s="35"/>
      <c r="U86" s="52"/>
      <c r="V86" s="52"/>
      <c r="W86" s="201"/>
    </row>
    <row r="87" spans="1:23" ht="35.1" customHeight="1" x14ac:dyDescent="0.3">
      <c r="A87" s="120"/>
      <c r="B87" s="74"/>
      <c r="C87" s="1"/>
      <c r="D87" s="460" t="s">
        <v>91</v>
      </c>
      <c r="E87" s="614"/>
      <c r="F87" s="615"/>
      <c r="G87" s="74"/>
      <c r="H87" s="120"/>
      <c r="I87" s="74"/>
      <c r="J87" s="74"/>
      <c r="K87" s="74"/>
      <c r="L87" s="43" t="s">
        <v>196</v>
      </c>
      <c r="M87" s="54" t="str">
        <f>IF(ISBLANK(E90),"",VLOOKUP(E90,$L$4:$M$7,2,FALSE))</f>
        <v/>
      </c>
      <c r="N87" s="45"/>
      <c r="O87" s="45"/>
      <c r="P87" s="53" t="s">
        <v>226</v>
      </c>
      <c r="Q87" s="54">
        <f>IF(E90="Keine",IF(ISBLANK(F90),1,0),IF(F90&lt;&gt;"",1,0))</f>
        <v>0</v>
      </c>
      <c r="R87" s="45"/>
      <c r="S87" s="45"/>
      <c r="T87" s="53" t="s">
        <v>225</v>
      </c>
      <c r="U87" s="54">
        <f>COUNTA(E87:F89,E90:E96)</f>
        <v>0</v>
      </c>
      <c r="V87" s="48"/>
    </row>
    <row r="88" spans="1:23" ht="23.45" customHeight="1" x14ac:dyDescent="0.3">
      <c r="A88" s="120"/>
      <c r="B88" s="74"/>
      <c r="C88" s="1"/>
      <c r="D88" s="144" t="s">
        <v>38</v>
      </c>
      <c r="E88" s="633"/>
      <c r="F88" s="633"/>
      <c r="G88" s="74"/>
      <c r="H88" s="120"/>
      <c r="I88" s="74"/>
      <c r="J88" s="74"/>
      <c r="K88" s="74"/>
      <c r="L88" s="639" t="s">
        <v>197</v>
      </c>
      <c r="M88" s="637" t="str">
        <f>IF(ISBLANK(E91),"",VLOOKUP(E91,$L$4:$M$7,2,FALSE))</f>
        <v/>
      </c>
      <c r="N88" s="640" t="s">
        <v>227</v>
      </c>
      <c r="O88" s="641"/>
      <c r="P88" s="642"/>
      <c r="Q88" s="637">
        <f>IF(E91="Keine",IF(ISBLANK(F91),1,0),IF(F91&lt;&gt;"",1,0))</f>
        <v>0</v>
      </c>
      <c r="R88" s="45"/>
      <c r="S88" s="45"/>
      <c r="T88" s="53" t="s">
        <v>391</v>
      </c>
      <c r="U88" s="54">
        <f>SUM(Q87:Q93)</f>
        <v>0</v>
      </c>
      <c r="V88" s="48"/>
    </row>
    <row r="89" spans="1:23" s="159" customFormat="1" ht="30" x14ac:dyDescent="0.3">
      <c r="A89" s="121"/>
      <c r="B89" s="75"/>
      <c r="C89" s="18"/>
      <c r="D89" s="474" t="s">
        <v>725</v>
      </c>
      <c r="E89" s="636"/>
      <c r="F89" s="615"/>
      <c r="G89" s="75"/>
      <c r="H89" s="121"/>
      <c r="I89" s="75"/>
      <c r="J89" s="75"/>
      <c r="K89" s="75"/>
      <c r="L89" s="639"/>
      <c r="M89" s="638"/>
      <c r="N89" s="640"/>
      <c r="O89" s="641"/>
      <c r="P89" s="642"/>
      <c r="Q89" s="638"/>
      <c r="R89" s="45"/>
      <c r="S89" s="45"/>
      <c r="T89" s="45"/>
      <c r="U89" s="48"/>
      <c r="V89" s="52"/>
      <c r="W89" s="201"/>
    </row>
    <row r="90" spans="1:23" ht="45" customHeight="1" x14ac:dyDescent="0.3">
      <c r="A90" s="120"/>
      <c r="B90" s="74"/>
      <c r="C90" s="1"/>
      <c r="D90" s="154" t="s">
        <v>409</v>
      </c>
      <c r="E90" s="365"/>
      <c r="F90" s="205"/>
      <c r="G90" s="74"/>
      <c r="H90" s="120"/>
      <c r="I90" s="74"/>
      <c r="J90" s="74"/>
      <c r="K90" s="74"/>
      <c r="L90" s="43" t="s">
        <v>198</v>
      </c>
      <c r="M90" s="54" t="str">
        <f>IF(ISBLANK(E92),"",VLOOKUP(E92,$L$4:$M$7,2,FALSE))</f>
        <v/>
      </c>
      <c r="N90" s="45"/>
      <c r="O90" s="45"/>
      <c r="P90" s="53" t="s">
        <v>228</v>
      </c>
      <c r="Q90" s="54">
        <f>IF(E92="Keine",IF(ISBLANK(F92),1,0),IF(F92&lt;&gt;"",1,0))</f>
        <v>0</v>
      </c>
      <c r="R90" s="45"/>
      <c r="S90" s="45"/>
      <c r="T90" s="53" t="s">
        <v>235</v>
      </c>
      <c r="U90" s="54">
        <f>U88+U87</f>
        <v>0</v>
      </c>
      <c r="V90" s="48"/>
    </row>
    <row r="91" spans="1:23" ht="35.1" customHeight="1" x14ac:dyDescent="0.3">
      <c r="A91" s="120"/>
      <c r="B91" s="74"/>
      <c r="C91" s="1"/>
      <c r="D91" s="460" t="s">
        <v>405</v>
      </c>
      <c r="E91" s="204"/>
      <c r="F91" s="206"/>
      <c r="G91" s="74"/>
      <c r="H91" s="120"/>
      <c r="I91" s="74"/>
      <c r="J91" s="74"/>
      <c r="K91" s="74"/>
      <c r="L91" s="43" t="s">
        <v>199</v>
      </c>
      <c r="M91" s="54" t="str">
        <f>IF(ISBLANK(E93),"",VLOOKUP(E93,$L$4:$M$7,2,FALSE))</f>
        <v/>
      </c>
      <c r="N91" s="45"/>
      <c r="O91" s="45"/>
      <c r="P91" s="53" t="s">
        <v>229</v>
      </c>
      <c r="Q91" s="54">
        <f>IF(E93="Keine",IF(ISBLANK(F93),1,0),IF(F93&lt;&gt;"",1,0))</f>
        <v>0</v>
      </c>
      <c r="R91" s="45"/>
      <c r="S91" s="45"/>
      <c r="T91" s="53" t="s">
        <v>241</v>
      </c>
      <c r="U91" s="54">
        <f>IF(AND(E85="",U90&gt;0),1,0)</f>
        <v>0</v>
      </c>
      <c r="V91" s="48"/>
    </row>
    <row r="92" spans="1:23" ht="35.1" customHeight="1" x14ac:dyDescent="0.3">
      <c r="A92" s="120"/>
      <c r="B92" s="74"/>
      <c r="C92" s="1"/>
      <c r="D92" s="460" t="s">
        <v>406</v>
      </c>
      <c r="E92" s="204"/>
      <c r="F92" s="206"/>
      <c r="G92" s="74"/>
      <c r="H92" s="120"/>
      <c r="I92" s="74"/>
      <c r="J92" s="74"/>
      <c r="K92" s="74"/>
      <c r="L92" s="43" t="s">
        <v>200</v>
      </c>
      <c r="M92" s="54" t="str">
        <f>IF(ISBLANK(E94),"",VLOOKUP(E94,$L$4:$M$7,2,FALSE))</f>
        <v/>
      </c>
      <c r="N92" s="45"/>
      <c r="O92" s="45"/>
      <c r="P92" s="53" t="s">
        <v>230</v>
      </c>
      <c r="Q92" s="54">
        <f>IF(E94="Keine",IF(ISBLANK(F94),1,0),IF(F94&lt;&gt;"",1,0))</f>
        <v>0</v>
      </c>
      <c r="R92" s="45"/>
      <c r="S92" s="45"/>
      <c r="T92" s="53" t="s">
        <v>236</v>
      </c>
      <c r="U92" s="54">
        <f>IF(AND(E85="Nein",U90&gt;0),1,0)</f>
        <v>0</v>
      </c>
      <c r="V92" s="48"/>
    </row>
    <row r="93" spans="1:23" ht="45" customHeight="1" x14ac:dyDescent="0.3">
      <c r="A93" s="120"/>
      <c r="B93" s="74"/>
      <c r="C93" s="1"/>
      <c r="D93" s="460" t="s">
        <v>410</v>
      </c>
      <c r="E93" s="204"/>
      <c r="F93" s="206"/>
      <c r="G93" s="74"/>
      <c r="H93" s="120"/>
      <c r="I93" s="74"/>
      <c r="J93" s="74"/>
      <c r="K93" s="74"/>
      <c r="L93" s="45"/>
      <c r="M93" s="44"/>
      <c r="N93" s="45"/>
      <c r="O93" s="45"/>
      <c r="P93" s="53" t="s">
        <v>231</v>
      </c>
      <c r="Q93" s="54">
        <f>IF(E95="Nein",IF(ISBLANK(F95),1,0),IF(F95&lt;&gt;"",1,0))</f>
        <v>0</v>
      </c>
      <c r="R93" s="45"/>
      <c r="S93" s="45"/>
      <c r="T93" s="53" t="s">
        <v>237</v>
      </c>
      <c r="U93" s="54">
        <f>IF(AND(E85="Ja",U90&lt;&gt;14),1,0)</f>
        <v>0</v>
      </c>
      <c r="V93" s="48"/>
    </row>
    <row r="94" spans="1:23" ht="60" customHeight="1" x14ac:dyDescent="0.3">
      <c r="A94" s="120"/>
      <c r="B94" s="74"/>
      <c r="C94" s="1"/>
      <c r="D94" s="460" t="s">
        <v>407</v>
      </c>
      <c r="E94" s="204"/>
      <c r="F94" s="206"/>
      <c r="G94" s="74"/>
      <c r="H94" s="120"/>
      <c r="I94" s="74"/>
      <c r="J94" s="74"/>
      <c r="K94" s="74"/>
      <c r="L94" s="84" t="s">
        <v>232</v>
      </c>
      <c r="M94" s="82">
        <f>MAX(M87:M92)</f>
        <v>0</v>
      </c>
      <c r="N94" s="45"/>
      <c r="O94" s="45"/>
      <c r="P94" s="45"/>
      <c r="Q94" s="44"/>
      <c r="R94" s="45"/>
      <c r="S94" s="45"/>
      <c r="T94" s="53" t="s">
        <v>238</v>
      </c>
      <c r="U94" s="54">
        <f>SUM(U91:U93)</f>
        <v>0</v>
      </c>
      <c r="V94" s="48"/>
    </row>
    <row r="95" spans="1:23" ht="45" customHeight="1" x14ac:dyDescent="0.3">
      <c r="A95" s="120"/>
      <c r="B95" s="74"/>
      <c r="C95" s="1"/>
      <c r="D95" s="12" t="s">
        <v>183</v>
      </c>
      <c r="E95" s="603"/>
      <c r="F95" s="605"/>
      <c r="G95" s="74"/>
      <c r="H95" s="120"/>
      <c r="I95" s="74"/>
      <c r="J95" s="74"/>
      <c r="K95" s="74"/>
      <c r="L95" s="83" t="s">
        <v>233</v>
      </c>
      <c r="M95" s="82">
        <f>IF(E95="Ja",M94-1,M94)</f>
        <v>0</v>
      </c>
      <c r="N95" s="45"/>
      <c r="O95" s="45"/>
      <c r="P95" s="45"/>
      <c r="Q95" s="44"/>
      <c r="R95" s="45"/>
      <c r="S95" s="45"/>
      <c r="T95" s="53" t="s">
        <v>240</v>
      </c>
      <c r="U95" s="54">
        <f>IF(AND(E85="",U90=0),1,0)</f>
        <v>1</v>
      </c>
      <c r="V95" s="48"/>
    </row>
    <row r="96" spans="1:23" s="159" customFormat="1" ht="15.75" thickBot="1" x14ac:dyDescent="0.35">
      <c r="A96" s="121"/>
      <c r="B96" s="75"/>
      <c r="C96" s="18"/>
      <c r="D96" s="468" t="s">
        <v>727</v>
      </c>
      <c r="E96" s="604"/>
      <c r="F96" s="606"/>
      <c r="G96" s="75"/>
      <c r="H96" s="121"/>
      <c r="I96" s="75"/>
      <c r="J96" s="75"/>
      <c r="K96" s="75"/>
      <c r="L96" s="71" t="s">
        <v>359</v>
      </c>
      <c r="M96" s="82" t="str">
        <f>IF(E85="Ja",VLOOKUP(M95,$M$4:$N$8,2,FALSE),"Niedrig")</f>
        <v>Niedrig</v>
      </c>
      <c r="N96" s="52"/>
      <c r="O96" s="52"/>
      <c r="P96" s="35"/>
      <c r="Q96" s="35"/>
      <c r="R96" s="47"/>
      <c r="S96" s="47"/>
      <c r="T96" s="47"/>
      <c r="U96" s="52"/>
      <c r="V96" s="52"/>
      <c r="W96" s="201"/>
    </row>
    <row r="97" spans="1:23" s="114" customFormat="1" ht="12.95" customHeight="1" x14ac:dyDescent="0.3">
      <c r="A97" s="120"/>
      <c r="B97" s="74"/>
      <c r="C97" s="1"/>
      <c r="D97" s="150"/>
      <c r="E97" s="34"/>
      <c r="F97" s="30"/>
      <c r="G97" s="74"/>
      <c r="H97" s="120"/>
      <c r="I97" s="74"/>
      <c r="J97" s="74"/>
      <c r="K97" s="74"/>
      <c r="L97" s="36"/>
      <c r="M97" s="37"/>
      <c r="N97" s="36"/>
      <c r="O97" s="36"/>
      <c r="P97" s="36"/>
      <c r="Q97" s="37"/>
      <c r="R97" s="36"/>
      <c r="S97" s="36"/>
      <c r="T97" s="36"/>
      <c r="U97" s="38"/>
      <c r="V97" s="38"/>
      <c r="W97" s="198"/>
    </row>
    <row r="98" spans="1:23" s="202" customFormat="1" ht="20.100000000000001" customHeight="1" x14ac:dyDescent="0.25">
      <c r="A98" s="120"/>
      <c r="B98" s="74"/>
      <c r="C98" s="128" t="s">
        <v>93</v>
      </c>
      <c r="D98" s="132"/>
      <c r="E98" s="130"/>
      <c r="F98" s="131"/>
      <c r="G98" s="74"/>
      <c r="H98" s="120"/>
      <c r="I98" s="74"/>
      <c r="J98" s="74"/>
      <c r="K98" s="116"/>
      <c r="L98" s="136"/>
      <c r="M98" s="137"/>
      <c r="N98" s="136"/>
      <c r="O98" s="136"/>
      <c r="P98" s="136"/>
      <c r="Q98" s="137"/>
      <c r="R98" s="136"/>
      <c r="S98" s="136"/>
      <c r="T98" s="136"/>
      <c r="U98" s="136"/>
      <c r="V98" s="136"/>
      <c r="W98" s="136"/>
    </row>
    <row r="99" spans="1:23" ht="31.5" customHeight="1" x14ac:dyDescent="0.3">
      <c r="A99" s="120"/>
      <c r="B99" s="74"/>
      <c r="C99" s="1"/>
      <c r="D99" s="12" t="s">
        <v>420</v>
      </c>
      <c r="E99" s="607"/>
      <c r="F99" s="609"/>
      <c r="G99" s="74"/>
      <c r="H99" s="120"/>
      <c r="I99" s="74"/>
      <c r="J99" s="74"/>
      <c r="K99" s="74"/>
      <c r="L99" s="90" t="s">
        <v>150</v>
      </c>
      <c r="M99" s="91"/>
      <c r="N99" s="91"/>
      <c r="O99" s="91"/>
      <c r="P99" s="92"/>
      <c r="Q99" s="89" t="s">
        <v>90</v>
      </c>
      <c r="R99" s="45"/>
      <c r="S99" s="45"/>
      <c r="T99" s="85" t="s">
        <v>354</v>
      </c>
      <c r="U99" s="54">
        <f>IF(OR($E$99="Ja",$E$99=""),IF(E101="",1,0),IF(E101&lt;&gt;"",1,0))</f>
        <v>1</v>
      </c>
      <c r="V99" s="48"/>
    </row>
    <row r="100" spans="1:23" s="159" customFormat="1" ht="30" x14ac:dyDescent="0.3">
      <c r="A100" s="121"/>
      <c r="B100" s="75"/>
      <c r="C100" s="18"/>
      <c r="D100" s="466" t="s">
        <v>725</v>
      </c>
      <c r="E100" s="608"/>
      <c r="F100" s="610"/>
      <c r="G100" s="75"/>
      <c r="H100" s="121"/>
      <c r="I100" s="75"/>
      <c r="J100" s="75"/>
      <c r="K100" s="75"/>
      <c r="L100" s="90" t="s">
        <v>242</v>
      </c>
      <c r="M100" s="91"/>
      <c r="N100" s="91"/>
      <c r="O100" s="91"/>
      <c r="P100" s="92"/>
      <c r="Q100" s="89" t="s">
        <v>193</v>
      </c>
      <c r="R100" s="47"/>
      <c r="S100" s="47"/>
      <c r="T100" s="35"/>
      <c r="U100" s="35"/>
      <c r="V100" s="52"/>
      <c r="W100" s="201"/>
    </row>
    <row r="101" spans="1:23" ht="27.95" customHeight="1" x14ac:dyDescent="0.3">
      <c r="A101" s="120"/>
      <c r="B101" s="74"/>
      <c r="C101" s="1"/>
      <c r="D101" s="12" t="s">
        <v>77</v>
      </c>
      <c r="E101" s="643"/>
      <c r="F101" s="645"/>
      <c r="G101" s="74"/>
      <c r="H101" s="120"/>
      <c r="I101" s="74"/>
      <c r="J101" s="74"/>
      <c r="K101" s="74"/>
      <c r="L101" s="60" t="s">
        <v>243</v>
      </c>
      <c r="M101" s="60"/>
      <c r="N101" s="60"/>
      <c r="O101" s="60"/>
      <c r="P101" s="60"/>
      <c r="Q101" s="89" t="s">
        <v>192</v>
      </c>
      <c r="R101" s="45"/>
      <c r="S101" s="45"/>
      <c r="T101" s="85" t="s">
        <v>458</v>
      </c>
      <c r="U101" s="82">
        <f>IF(E99="Ja",IF(ISBLANK(F99),0,1),1)</f>
        <v>1</v>
      </c>
      <c r="V101" s="48"/>
    </row>
    <row r="102" spans="1:23" s="159" customFormat="1" ht="15" x14ac:dyDescent="0.3">
      <c r="A102" s="121"/>
      <c r="B102" s="75"/>
      <c r="C102" s="18"/>
      <c r="D102" s="468" t="s">
        <v>76</v>
      </c>
      <c r="E102" s="643"/>
      <c r="F102" s="645"/>
      <c r="G102" s="75"/>
      <c r="H102" s="121"/>
      <c r="I102" s="75"/>
      <c r="J102" s="75"/>
      <c r="K102" s="75"/>
      <c r="L102" s="596" t="s">
        <v>208</v>
      </c>
      <c r="M102" s="596"/>
      <c r="N102" s="596"/>
      <c r="O102" s="596"/>
      <c r="P102" s="596"/>
      <c r="Q102" s="54" t="e">
        <f>VLOOKUP(E101,L99:Q101,6,FALSE)</f>
        <v>#N/A</v>
      </c>
      <c r="R102" s="47"/>
      <c r="S102" s="47"/>
      <c r="T102" s="85" t="s">
        <v>457</v>
      </c>
      <c r="U102" s="82">
        <f>IF(U101+U99=2,1,0)</f>
        <v>1</v>
      </c>
      <c r="V102" s="52"/>
      <c r="W102" s="201"/>
    </row>
    <row r="103" spans="1:23" s="159" customFormat="1" ht="30.75" thickBot="1" x14ac:dyDescent="0.35">
      <c r="A103" s="121"/>
      <c r="B103" s="75"/>
      <c r="C103" s="18"/>
      <c r="D103" s="475" t="s">
        <v>166</v>
      </c>
      <c r="E103" s="644"/>
      <c r="F103" s="646"/>
      <c r="G103" s="75"/>
      <c r="H103" s="121"/>
      <c r="I103" s="75"/>
      <c r="J103" s="75"/>
      <c r="K103" s="75"/>
      <c r="L103" s="71" t="s">
        <v>359</v>
      </c>
      <c r="M103" s="35"/>
      <c r="N103" s="35"/>
      <c r="O103" s="35"/>
      <c r="P103" s="35"/>
      <c r="Q103" s="54" t="e">
        <f>IF(E99="Ja","Niedrig",VLOOKUP(E101,L99:Q101,6,FALSE))</f>
        <v>#N/A</v>
      </c>
      <c r="R103" s="47"/>
      <c r="S103" s="47"/>
      <c r="T103" s="35"/>
      <c r="U103" s="35"/>
      <c r="V103" s="52"/>
      <c r="W103" s="201"/>
    </row>
    <row r="104" spans="1:23" ht="12.95" customHeight="1" x14ac:dyDescent="0.3">
      <c r="A104" s="120"/>
      <c r="B104" s="74"/>
      <c r="C104" s="1"/>
      <c r="D104" s="12"/>
      <c r="E104" s="34"/>
      <c r="F104" s="148"/>
      <c r="G104" s="74"/>
      <c r="H104" s="120"/>
      <c r="I104" s="74"/>
      <c r="J104" s="74"/>
      <c r="K104" s="74"/>
      <c r="L104" s="45"/>
      <c r="M104" s="44"/>
      <c r="N104" s="45"/>
      <c r="O104" s="45"/>
      <c r="P104" s="45"/>
      <c r="Q104" s="44"/>
      <c r="R104" s="45"/>
      <c r="S104" s="45"/>
      <c r="T104" s="53" t="s">
        <v>348</v>
      </c>
      <c r="U104" s="54">
        <f>IF(E99="",0,0)</f>
        <v>0</v>
      </c>
      <c r="V104" s="48"/>
    </row>
    <row r="105" spans="1:23" s="202" customFormat="1" ht="20.100000000000001" customHeight="1" x14ac:dyDescent="0.25">
      <c r="A105" s="116"/>
      <c r="B105" s="109"/>
      <c r="C105" s="128" t="s">
        <v>92</v>
      </c>
      <c r="D105" s="132"/>
      <c r="E105" s="130"/>
      <c r="F105" s="131"/>
      <c r="G105" s="74"/>
      <c r="H105" s="116"/>
      <c r="I105" s="86"/>
      <c r="J105" s="86"/>
      <c r="K105" s="116"/>
      <c r="L105" s="136"/>
      <c r="M105" s="137"/>
      <c r="N105" s="136"/>
      <c r="O105" s="136"/>
      <c r="P105" s="136"/>
      <c r="Q105" s="137"/>
      <c r="R105" s="45"/>
      <c r="S105" s="45"/>
      <c r="T105" s="53" t="s">
        <v>349</v>
      </c>
      <c r="U105" s="54">
        <f>IF(E99="Ja",1,0)</f>
        <v>0</v>
      </c>
      <c r="V105" s="45"/>
      <c r="W105" s="136"/>
    </row>
    <row r="106" spans="1:23" x14ac:dyDescent="0.3">
      <c r="B106" s="74"/>
      <c r="C106" s="1"/>
      <c r="D106" s="153" t="s">
        <v>73</v>
      </c>
      <c r="E106" s="611" t="s">
        <v>162</v>
      </c>
      <c r="F106" s="612"/>
      <c r="G106" s="74"/>
      <c r="I106" s="73"/>
      <c r="J106" s="73"/>
      <c r="K106" s="73"/>
      <c r="L106" s="45"/>
      <c r="M106" s="44"/>
      <c r="N106" s="45"/>
      <c r="O106" s="45"/>
      <c r="P106" s="45"/>
      <c r="Q106" s="44"/>
      <c r="R106" s="45"/>
      <c r="S106" s="45"/>
      <c r="T106" s="53" t="s">
        <v>350</v>
      </c>
      <c r="U106" s="54">
        <f>IF(OR(E99="Nein",E99="Unsicher"),2,0)</f>
        <v>0</v>
      </c>
      <c r="V106" s="48"/>
    </row>
    <row r="107" spans="1:23" ht="35.25" customHeight="1" thickBot="1" x14ac:dyDescent="0.35">
      <c r="B107" s="74"/>
      <c r="C107" s="1"/>
      <c r="D107" s="152" t="s">
        <v>74</v>
      </c>
      <c r="E107" s="210"/>
      <c r="F107" s="209"/>
      <c r="G107" s="74"/>
      <c r="I107" s="73"/>
      <c r="J107" s="73"/>
      <c r="K107" s="73"/>
      <c r="L107" s="45"/>
      <c r="M107" s="44"/>
      <c r="N107" s="45"/>
      <c r="O107" s="45"/>
      <c r="P107" s="45"/>
      <c r="Q107" s="44"/>
      <c r="R107" s="45"/>
      <c r="S107" s="45"/>
      <c r="T107" s="85" t="s">
        <v>351</v>
      </c>
      <c r="U107" s="82">
        <f>MAX(U104:U106)</f>
        <v>0</v>
      </c>
      <c r="V107" s="48"/>
    </row>
    <row r="108" spans="1:23" ht="12.95" customHeight="1" x14ac:dyDescent="0.3">
      <c r="A108" s="120"/>
      <c r="B108" s="74"/>
      <c r="C108" s="1"/>
      <c r="D108" s="150"/>
      <c r="E108" s="34"/>
      <c r="F108" s="30"/>
      <c r="G108" s="74"/>
      <c r="H108" s="120"/>
      <c r="I108" s="74"/>
      <c r="J108" s="74"/>
      <c r="K108" s="74"/>
      <c r="L108" s="45"/>
      <c r="M108" s="44"/>
      <c r="N108" s="45"/>
      <c r="O108" s="45"/>
      <c r="P108" s="45"/>
      <c r="Q108" s="44"/>
      <c r="R108" s="45"/>
      <c r="S108" s="45"/>
      <c r="T108" s="227" t="s">
        <v>352</v>
      </c>
      <c r="U108" s="82" t="str">
        <f>U107&amp;"_"&amp;U102</f>
        <v>0_1</v>
      </c>
      <c r="V108" s="48"/>
    </row>
    <row r="109" spans="1:23" s="202" customFormat="1" ht="20.100000000000001" customHeight="1" x14ac:dyDescent="0.25">
      <c r="A109" s="116"/>
      <c r="B109" s="109"/>
      <c r="C109" s="128" t="s">
        <v>99</v>
      </c>
      <c r="D109" s="132"/>
      <c r="E109" s="130"/>
      <c r="F109" s="131" t="s">
        <v>239</v>
      </c>
      <c r="G109" s="74"/>
      <c r="H109" s="116"/>
      <c r="I109" s="86"/>
      <c r="J109" s="86"/>
      <c r="K109" s="86"/>
      <c r="L109" s="45" t="s">
        <v>220</v>
      </c>
      <c r="M109" s="44"/>
      <c r="N109" s="45"/>
      <c r="O109" s="45"/>
      <c r="P109" s="77" t="str">
        <f>E110&amp;"_"&amp;E111</f>
        <v>FEHLER_FEHLER</v>
      </c>
      <c r="Q109" s="44"/>
      <c r="R109" s="45"/>
      <c r="S109" s="45"/>
      <c r="T109" s="45"/>
      <c r="U109" s="45"/>
      <c r="V109" s="45"/>
      <c r="W109" s="136"/>
    </row>
    <row r="110" spans="1:23" ht="30" customHeight="1" x14ac:dyDescent="0.3">
      <c r="A110" s="120"/>
      <c r="B110" s="74"/>
      <c r="C110" s="1"/>
      <c r="D110" s="154" t="s">
        <v>118</v>
      </c>
      <c r="E110" s="240" t="str">
        <f>IF(F110="ok",M96,"FEHLER")</f>
        <v>FEHLER</v>
      </c>
      <c r="F110" s="195" t="str">
        <f>IF(U95=1,"Keine Angaben!",(IF(U94&gt;0,"Sensitivitätsanalyse unvollständig oder fehlerhaft ausgefüllt. Bitte Eingaben überprüfen!","ok")))</f>
        <v>Keine Angaben!</v>
      </c>
      <c r="G110" s="74"/>
      <c r="H110" s="120"/>
      <c r="I110" s="74"/>
      <c r="J110" s="74"/>
      <c r="K110" s="74"/>
      <c r="L110" s="45"/>
      <c r="M110" s="44"/>
      <c r="N110" s="45"/>
      <c r="O110" s="45"/>
      <c r="P110" s="45"/>
      <c r="Q110" s="44"/>
      <c r="R110" s="45"/>
      <c r="S110" s="45"/>
      <c r="T110" s="45"/>
      <c r="U110" s="48"/>
      <c r="V110" s="48"/>
    </row>
    <row r="111" spans="1:23" ht="30" customHeight="1" x14ac:dyDescent="0.3">
      <c r="A111" s="120"/>
      <c r="B111" s="74"/>
      <c r="C111" s="1"/>
      <c r="D111" s="155" t="s">
        <v>117</v>
      </c>
      <c r="E111" s="242" t="str">
        <f>IF(F111="ok",Q103,"FEHLER")</f>
        <v>FEHLER</v>
      </c>
      <c r="F111" s="197" t="str">
        <f>VLOOKUP(U108,$T$4:$V$9,2,FALSE)</f>
        <v>keine Angaben!</v>
      </c>
      <c r="G111" s="74"/>
      <c r="H111" s="120"/>
      <c r="I111" s="74"/>
      <c r="J111" s="74"/>
      <c r="K111" s="74"/>
      <c r="L111" s="45" t="s">
        <v>221</v>
      </c>
      <c r="M111" s="44"/>
      <c r="N111" s="45"/>
      <c r="O111" s="45"/>
      <c r="P111" s="77" t="e">
        <f>VLOOKUP(P109,$P$4:$R$12,2,FALSE)</f>
        <v>#N/A</v>
      </c>
      <c r="Q111" s="44"/>
      <c r="R111" s="45"/>
      <c r="S111" s="45"/>
      <c r="T111" s="45"/>
      <c r="U111" s="48"/>
      <c r="V111" s="48"/>
    </row>
    <row r="112" spans="1:23" ht="30" customHeight="1" x14ac:dyDescent="0.3">
      <c r="A112" s="120"/>
      <c r="B112" s="74"/>
      <c r="C112" s="1"/>
      <c r="D112" s="155" t="s">
        <v>119</v>
      </c>
      <c r="E112" s="242" t="str">
        <f>IF(AND(F110="ok",F111="ok"),P111,"FEHLER")</f>
        <v>FEHLER</v>
      </c>
      <c r="F112" s="197" t="str">
        <f>IF(AND(F110="ok",F111="ok"),"ok","Sensitivitäts- und/oder Expositionsanalyse fehlend oder fehlerhaft")</f>
        <v>Sensitivitäts- und/oder Expositionsanalyse fehlend oder fehlerhaft</v>
      </c>
      <c r="G112" s="74"/>
      <c r="H112" s="120"/>
      <c r="I112" s="74"/>
      <c r="J112" s="74"/>
      <c r="K112" s="74"/>
      <c r="L112" s="45"/>
      <c r="M112" s="44"/>
      <c r="N112" s="45"/>
      <c r="O112" s="45"/>
      <c r="P112" s="45"/>
      <c r="Q112" s="44"/>
      <c r="R112" s="45"/>
      <c r="S112" s="45"/>
      <c r="T112" s="45"/>
      <c r="U112" s="48"/>
      <c r="V112" s="48"/>
    </row>
    <row r="113" spans="1:23" ht="16.5" customHeight="1" x14ac:dyDescent="0.3">
      <c r="A113" s="120"/>
      <c r="B113" s="74"/>
      <c r="C113" s="1"/>
      <c r="D113" s="12" t="s">
        <v>129</v>
      </c>
      <c r="E113" s="597" t="str">
        <f>IF(AND(F110="ok",F111="ok"),VLOOKUP(E112,$Q$4:$R$12,2,FALSE),"FEHLER")</f>
        <v>FEHLER</v>
      </c>
      <c r="F113" s="599" t="str">
        <f>IF(AND(F110="ok",F111="ok"),"ok","Sensitivitäts- und/oder Expositionsanalyse fehlend oder fehlerhaft")</f>
        <v>Sensitivitäts- und/oder Expositionsanalyse fehlend oder fehlerhaft</v>
      </c>
      <c r="G113" s="74"/>
      <c r="H113" s="120"/>
      <c r="I113" s="74"/>
      <c r="J113" s="74"/>
      <c r="K113" s="74"/>
      <c r="L113" s="45"/>
      <c r="M113" s="44"/>
      <c r="N113" s="45"/>
      <c r="O113" s="45"/>
      <c r="P113" s="45"/>
      <c r="Q113" s="44"/>
      <c r="R113" s="45"/>
      <c r="S113" s="45"/>
      <c r="T113" s="45"/>
      <c r="U113" s="48"/>
      <c r="V113" s="48"/>
    </row>
    <row r="114" spans="1:23" ht="21" customHeight="1" thickBot="1" x14ac:dyDescent="0.35">
      <c r="B114" s="74"/>
      <c r="C114" s="1"/>
      <c r="D114" s="472" t="s">
        <v>724</v>
      </c>
      <c r="E114" s="598"/>
      <c r="F114" s="600"/>
      <c r="G114" s="74"/>
      <c r="I114" s="73"/>
      <c r="J114" s="73"/>
      <c r="K114" s="73"/>
      <c r="L114" s="45"/>
      <c r="M114" s="44"/>
      <c r="N114" s="45"/>
      <c r="O114" s="45"/>
      <c r="P114" s="45"/>
      <c r="Q114" s="44"/>
      <c r="R114" s="45"/>
      <c r="S114" s="45"/>
      <c r="T114" s="45"/>
      <c r="U114" s="48"/>
      <c r="V114" s="48"/>
    </row>
    <row r="115" spans="1:23" ht="14.45" customHeight="1" x14ac:dyDescent="0.3">
      <c r="B115" s="74"/>
      <c r="C115" s="1"/>
      <c r="D115" s="1"/>
      <c r="E115" s="1"/>
      <c r="F115" s="1"/>
      <c r="G115" s="74"/>
      <c r="I115" s="73"/>
      <c r="J115" s="73"/>
      <c r="K115" s="73"/>
      <c r="L115" s="45"/>
      <c r="M115" s="44"/>
      <c r="N115" s="45"/>
      <c r="O115" s="45"/>
      <c r="P115" s="45"/>
      <c r="Q115" s="44"/>
      <c r="R115" s="45"/>
      <c r="S115" s="45"/>
      <c r="T115" s="45"/>
      <c r="U115" s="48"/>
      <c r="V115" s="48"/>
    </row>
    <row r="116" spans="1:23" ht="14.45" customHeight="1" x14ac:dyDescent="0.3">
      <c r="B116" s="74"/>
      <c r="C116" s="1"/>
      <c r="D116" s="1"/>
      <c r="E116" s="1"/>
      <c r="F116" s="1"/>
      <c r="G116" s="74"/>
      <c r="I116" s="73"/>
      <c r="J116" s="73"/>
      <c r="K116" s="73"/>
      <c r="L116" s="45"/>
      <c r="M116" s="44"/>
      <c r="N116" s="45"/>
      <c r="O116" s="45"/>
      <c r="P116" s="45"/>
      <c r="Q116" s="44"/>
      <c r="R116" s="45"/>
      <c r="S116" s="45"/>
      <c r="T116" s="45"/>
      <c r="U116" s="48"/>
      <c r="V116" s="48"/>
    </row>
    <row r="117" spans="1:23" ht="17.45" customHeight="1" x14ac:dyDescent="0.4">
      <c r="B117" s="74"/>
      <c r="C117" s="73"/>
      <c r="D117" s="106"/>
      <c r="E117" s="73"/>
      <c r="F117" s="73"/>
      <c r="G117" s="74"/>
      <c r="I117" s="73"/>
      <c r="J117" s="73"/>
      <c r="K117" s="73"/>
      <c r="L117" s="45"/>
      <c r="M117" s="44"/>
      <c r="N117" s="45"/>
      <c r="O117" s="45"/>
      <c r="P117" s="45"/>
      <c r="Q117" s="44"/>
      <c r="R117" s="45"/>
      <c r="S117" s="45"/>
      <c r="T117" s="45"/>
      <c r="U117" s="48"/>
      <c r="V117" s="48"/>
    </row>
    <row r="118" spans="1:23" s="124" customFormat="1" x14ac:dyDescent="0.3">
      <c r="A118" s="122"/>
      <c r="B118" s="123"/>
      <c r="G118" s="122"/>
      <c r="H118" s="122"/>
      <c r="I118" s="122"/>
      <c r="J118" s="122"/>
      <c r="K118" s="120"/>
      <c r="L118" s="162"/>
      <c r="M118" s="162"/>
      <c r="N118" s="162"/>
      <c r="O118" s="135"/>
      <c r="P118" s="162"/>
      <c r="Q118" s="162"/>
      <c r="R118" s="135"/>
      <c r="S118" s="135"/>
      <c r="T118" s="135"/>
      <c r="U118" s="135"/>
      <c r="V118" s="135"/>
      <c r="W118" s="140"/>
    </row>
    <row r="119" spans="1:23" s="124" customFormat="1" x14ac:dyDescent="0.3">
      <c r="A119" s="122"/>
      <c r="B119" s="123"/>
      <c r="G119" s="123"/>
      <c r="H119" s="122"/>
      <c r="I119" s="122"/>
      <c r="J119" s="122"/>
      <c r="K119" s="122"/>
      <c r="L119" s="136"/>
      <c r="M119" s="137"/>
      <c r="N119" s="136"/>
      <c r="O119" s="136"/>
      <c r="P119" s="136"/>
      <c r="Q119" s="137"/>
      <c r="R119" s="136"/>
      <c r="S119" s="136"/>
      <c r="T119" s="136"/>
      <c r="U119" s="140"/>
      <c r="V119" s="140"/>
      <c r="W119" s="140"/>
    </row>
    <row r="120" spans="1:23" s="124" customFormat="1" x14ac:dyDescent="0.3">
      <c r="A120" s="122"/>
      <c r="B120" s="123"/>
      <c r="G120" s="123"/>
      <c r="H120" s="122"/>
      <c r="I120" s="122"/>
      <c r="J120" s="122"/>
      <c r="K120" s="122"/>
      <c r="L120" s="136"/>
      <c r="M120" s="137"/>
      <c r="N120" s="136"/>
      <c r="O120" s="136"/>
      <c r="P120" s="136"/>
      <c r="Q120" s="137"/>
      <c r="R120" s="136"/>
      <c r="S120" s="136"/>
      <c r="T120" s="136"/>
      <c r="U120" s="140"/>
      <c r="V120" s="140"/>
      <c r="W120" s="140"/>
    </row>
    <row r="121" spans="1:23" s="124" customFormat="1" x14ac:dyDescent="0.3">
      <c r="A121" s="122"/>
      <c r="B121" s="123"/>
      <c r="G121" s="123"/>
      <c r="H121" s="122"/>
      <c r="I121" s="122"/>
      <c r="J121" s="122"/>
      <c r="K121" s="122"/>
      <c r="L121" s="136"/>
      <c r="M121" s="137"/>
      <c r="N121" s="136"/>
      <c r="O121" s="136"/>
      <c r="P121" s="136"/>
      <c r="Q121" s="137"/>
      <c r="R121" s="136"/>
      <c r="S121" s="136"/>
      <c r="T121" s="136"/>
      <c r="U121" s="140"/>
      <c r="V121" s="140"/>
      <c r="W121" s="140"/>
    </row>
    <row r="122" spans="1:23" s="124" customFormat="1" x14ac:dyDescent="0.3">
      <c r="A122" s="122"/>
      <c r="B122" s="123"/>
      <c r="G122" s="123"/>
      <c r="H122" s="122"/>
      <c r="I122" s="122"/>
      <c r="J122" s="122"/>
      <c r="K122" s="122"/>
      <c r="L122" s="136"/>
      <c r="M122" s="137"/>
      <c r="N122" s="136"/>
      <c r="O122" s="136"/>
      <c r="P122" s="136"/>
      <c r="Q122" s="137"/>
      <c r="R122" s="136"/>
      <c r="S122" s="136"/>
      <c r="T122" s="136"/>
      <c r="U122" s="140"/>
      <c r="V122" s="140"/>
      <c r="W122" s="140"/>
    </row>
    <row r="123" spans="1:23" s="124" customFormat="1" x14ac:dyDescent="0.3">
      <c r="A123" s="122"/>
      <c r="B123" s="123"/>
      <c r="G123" s="123"/>
      <c r="H123" s="122"/>
      <c r="I123" s="122"/>
      <c r="J123" s="122"/>
      <c r="K123" s="122"/>
      <c r="L123" s="136"/>
      <c r="M123" s="137"/>
      <c r="N123" s="136"/>
      <c r="O123" s="136"/>
      <c r="P123" s="136"/>
      <c r="Q123" s="137"/>
      <c r="R123" s="136"/>
      <c r="S123" s="136"/>
      <c r="T123" s="136"/>
      <c r="U123" s="140"/>
      <c r="V123" s="140"/>
      <c r="W123" s="140"/>
    </row>
    <row r="124" spans="1:23" s="124" customFormat="1" x14ac:dyDescent="0.3">
      <c r="A124" s="122"/>
      <c r="B124" s="123"/>
      <c r="G124" s="123"/>
      <c r="H124" s="122"/>
      <c r="I124" s="122"/>
      <c r="J124" s="122"/>
      <c r="K124" s="122"/>
      <c r="L124" s="136"/>
      <c r="M124" s="137"/>
      <c r="N124" s="136"/>
      <c r="O124" s="136"/>
      <c r="P124" s="136"/>
      <c r="Q124" s="137"/>
      <c r="R124" s="136"/>
      <c r="S124" s="136"/>
      <c r="T124" s="136"/>
      <c r="U124" s="140"/>
      <c r="V124" s="140"/>
      <c r="W124" s="140"/>
    </row>
    <row r="125" spans="1:23" s="124" customFormat="1" x14ac:dyDescent="0.3">
      <c r="A125" s="122"/>
      <c r="B125" s="123"/>
      <c r="G125" s="123"/>
      <c r="H125" s="122"/>
      <c r="I125" s="122"/>
      <c r="J125" s="122"/>
      <c r="K125" s="122"/>
      <c r="L125" s="136"/>
      <c r="M125" s="137"/>
      <c r="N125" s="136"/>
      <c r="O125" s="136"/>
      <c r="P125" s="136"/>
      <c r="Q125" s="137"/>
      <c r="R125" s="136"/>
      <c r="S125" s="136"/>
      <c r="T125" s="136"/>
      <c r="U125" s="140"/>
      <c r="V125" s="140"/>
      <c r="W125" s="140"/>
    </row>
    <row r="126" spans="1:23" s="124" customFormat="1" x14ac:dyDescent="0.3">
      <c r="A126" s="122"/>
      <c r="B126" s="123"/>
      <c r="G126" s="123"/>
      <c r="H126" s="122"/>
      <c r="I126" s="122"/>
      <c r="J126" s="122"/>
      <c r="K126" s="122"/>
      <c r="L126" s="136"/>
      <c r="M126" s="137"/>
      <c r="N126" s="136"/>
      <c r="O126" s="136"/>
      <c r="P126" s="136"/>
      <c r="Q126" s="137"/>
      <c r="R126" s="136"/>
      <c r="S126" s="136"/>
      <c r="T126" s="136"/>
      <c r="U126" s="140"/>
      <c r="V126" s="140"/>
      <c r="W126" s="140"/>
    </row>
    <row r="127" spans="1:23" s="124" customFormat="1" x14ac:dyDescent="0.3">
      <c r="A127" s="122"/>
      <c r="B127" s="123"/>
      <c r="G127" s="123"/>
      <c r="H127" s="122"/>
      <c r="I127" s="122"/>
      <c r="J127" s="122"/>
      <c r="K127" s="122"/>
      <c r="L127" s="136"/>
      <c r="M127" s="137"/>
      <c r="N127" s="136"/>
      <c r="O127" s="136"/>
      <c r="P127" s="136"/>
      <c r="Q127" s="137"/>
      <c r="R127" s="136"/>
      <c r="S127" s="136"/>
      <c r="T127" s="136"/>
      <c r="U127" s="140"/>
      <c r="V127" s="140"/>
      <c r="W127" s="140"/>
    </row>
    <row r="128" spans="1:23" s="124" customFormat="1" x14ac:dyDescent="0.3">
      <c r="A128" s="122"/>
      <c r="B128" s="123"/>
      <c r="G128" s="123"/>
      <c r="H128" s="122"/>
      <c r="I128" s="122"/>
      <c r="J128" s="122"/>
      <c r="K128" s="122"/>
      <c r="L128" s="136"/>
      <c r="M128" s="137"/>
      <c r="N128" s="136"/>
      <c r="O128" s="136"/>
      <c r="P128" s="136"/>
      <c r="Q128" s="137"/>
      <c r="R128" s="136"/>
      <c r="S128" s="136"/>
      <c r="T128" s="136"/>
      <c r="U128" s="140"/>
      <c r="V128" s="140"/>
      <c r="W128" s="140"/>
    </row>
    <row r="129" spans="1:23" s="124" customFormat="1" x14ac:dyDescent="0.3">
      <c r="A129" s="122"/>
      <c r="B129" s="123"/>
      <c r="G129" s="123"/>
      <c r="H129" s="122"/>
      <c r="I129" s="122"/>
      <c r="J129" s="122"/>
      <c r="K129" s="122"/>
      <c r="L129" s="136"/>
      <c r="M129" s="137"/>
      <c r="N129" s="136"/>
      <c r="O129" s="136"/>
      <c r="P129" s="136"/>
      <c r="Q129" s="137"/>
      <c r="R129" s="136"/>
      <c r="S129" s="136"/>
      <c r="T129" s="136"/>
      <c r="U129" s="140"/>
      <c r="V129" s="140"/>
      <c r="W129" s="140"/>
    </row>
    <row r="130" spans="1:23" s="124" customFormat="1" x14ac:dyDescent="0.3">
      <c r="A130" s="122"/>
      <c r="B130" s="123"/>
      <c r="G130" s="123"/>
      <c r="H130" s="122"/>
      <c r="I130" s="122"/>
      <c r="J130" s="122"/>
      <c r="K130" s="122"/>
      <c r="L130" s="136"/>
      <c r="M130" s="137"/>
      <c r="N130" s="136"/>
      <c r="O130" s="136"/>
      <c r="P130" s="136"/>
      <c r="Q130" s="137"/>
      <c r="R130" s="136"/>
      <c r="S130" s="136"/>
      <c r="T130" s="136"/>
      <c r="U130" s="140"/>
      <c r="V130" s="140"/>
      <c r="W130" s="140"/>
    </row>
    <row r="131" spans="1:23" s="124" customFormat="1" x14ac:dyDescent="0.3">
      <c r="A131" s="122"/>
      <c r="B131" s="123"/>
      <c r="G131" s="123"/>
      <c r="H131" s="122"/>
      <c r="I131" s="122"/>
      <c r="J131" s="122"/>
      <c r="K131" s="122"/>
      <c r="L131" s="136"/>
      <c r="M131" s="137"/>
      <c r="N131" s="136"/>
      <c r="O131" s="136"/>
      <c r="P131" s="136"/>
      <c r="Q131" s="137"/>
      <c r="R131" s="136"/>
      <c r="S131" s="136"/>
      <c r="T131" s="136"/>
      <c r="U131" s="140"/>
      <c r="V131" s="140"/>
      <c r="W131" s="140"/>
    </row>
    <row r="132" spans="1:23" s="124" customFormat="1" x14ac:dyDescent="0.3">
      <c r="A132" s="122"/>
      <c r="B132" s="123"/>
      <c r="G132" s="123"/>
      <c r="H132" s="122"/>
      <c r="I132" s="122"/>
      <c r="J132" s="122"/>
      <c r="K132" s="122"/>
      <c r="L132" s="136"/>
      <c r="M132" s="137"/>
      <c r="N132" s="136"/>
      <c r="O132" s="136"/>
      <c r="P132" s="136"/>
      <c r="Q132" s="137"/>
      <c r="R132" s="136"/>
      <c r="S132" s="136"/>
      <c r="T132" s="136"/>
      <c r="U132" s="140"/>
      <c r="V132" s="140"/>
      <c r="W132" s="140"/>
    </row>
    <row r="133" spans="1:23" s="124" customFormat="1" x14ac:dyDescent="0.3">
      <c r="A133" s="122"/>
      <c r="B133" s="123"/>
      <c r="G133" s="123"/>
      <c r="H133" s="122"/>
      <c r="I133" s="122"/>
      <c r="J133" s="122"/>
      <c r="K133" s="122"/>
      <c r="L133" s="136"/>
      <c r="M133" s="137"/>
      <c r="N133" s="136"/>
      <c r="O133" s="136"/>
      <c r="P133" s="136"/>
      <c r="Q133" s="137"/>
      <c r="R133" s="136"/>
      <c r="S133" s="136"/>
      <c r="T133" s="136"/>
      <c r="U133" s="140"/>
      <c r="V133" s="140"/>
      <c r="W133" s="140"/>
    </row>
    <row r="134" spans="1:23" s="124" customFormat="1" x14ac:dyDescent="0.3">
      <c r="A134" s="122"/>
      <c r="B134" s="123"/>
      <c r="G134" s="123"/>
      <c r="H134" s="122"/>
      <c r="I134" s="122"/>
      <c r="J134" s="122"/>
      <c r="K134" s="122"/>
      <c r="L134" s="136"/>
      <c r="M134" s="137"/>
      <c r="N134" s="136"/>
      <c r="O134" s="136"/>
      <c r="P134" s="136"/>
      <c r="Q134" s="137"/>
      <c r="R134" s="136"/>
      <c r="S134" s="136"/>
      <c r="T134" s="136"/>
      <c r="U134" s="140"/>
      <c r="V134" s="140"/>
      <c r="W134" s="140"/>
    </row>
    <row r="135" spans="1:23" s="124" customFormat="1" x14ac:dyDescent="0.3">
      <c r="A135" s="122"/>
      <c r="B135" s="123"/>
      <c r="G135" s="123"/>
      <c r="H135" s="122"/>
      <c r="I135" s="122"/>
      <c r="J135" s="122"/>
      <c r="K135" s="122"/>
      <c r="L135" s="136"/>
      <c r="M135" s="137"/>
      <c r="N135" s="136"/>
      <c r="O135" s="136"/>
      <c r="P135" s="136"/>
      <c r="Q135" s="137"/>
      <c r="R135" s="136"/>
      <c r="S135" s="136"/>
      <c r="T135" s="136"/>
      <c r="U135" s="140"/>
      <c r="V135" s="140"/>
      <c r="W135" s="140"/>
    </row>
    <row r="136" spans="1:23" s="124" customFormat="1" x14ac:dyDescent="0.3">
      <c r="A136" s="122"/>
      <c r="B136" s="123"/>
      <c r="G136" s="123"/>
      <c r="H136" s="122"/>
      <c r="I136" s="122"/>
      <c r="J136" s="122"/>
      <c r="K136" s="122"/>
      <c r="L136" s="136"/>
      <c r="M136" s="137"/>
      <c r="N136" s="136"/>
      <c r="O136" s="136"/>
      <c r="P136" s="136"/>
      <c r="Q136" s="137"/>
      <c r="R136" s="136"/>
      <c r="S136" s="136"/>
      <c r="T136" s="136"/>
      <c r="U136" s="140"/>
      <c r="V136" s="140"/>
      <c r="W136" s="140"/>
    </row>
    <row r="137" spans="1:23" s="124" customFormat="1" x14ac:dyDescent="0.3">
      <c r="A137" s="122"/>
      <c r="B137" s="123"/>
      <c r="G137" s="123"/>
      <c r="H137" s="122"/>
      <c r="I137" s="122"/>
      <c r="J137" s="122"/>
      <c r="K137" s="122"/>
      <c r="L137" s="136"/>
      <c r="M137" s="137"/>
      <c r="N137" s="136"/>
      <c r="O137" s="136"/>
      <c r="P137" s="136"/>
      <c r="Q137" s="137"/>
      <c r="R137" s="136"/>
      <c r="S137" s="136"/>
      <c r="T137" s="136"/>
      <c r="U137" s="140"/>
      <c r="V137" s="140"/>
      <c r="W137" s="140"/>
    </row>
    <row r="138" spans="1:23" s="124" customFormat="1" x14ac:dyDescent="0.3">
      <c r="A138" s="122"/>
      <c r="B138" s="123"/>
      <c r="G138" s="123"/>
      <c r="H138" s="122"/>
      <c r="I138" s="122"/>
      <c r="J138" s="122"/>
      <c r="K138" s="122"/>
      <c r="L138" s="136"/>
      <c r="M138" s="137"/>
      <c r="N138" s="136"/>
      <c r="O138" s="136"/>
      <c r="P138" s="136"/>
      <c r="Q138" s="137"/>
      <c r="R138" s="136"/>
      <c r="S138" s="136"/>
      <c r="T138" s="136"/>
      <c r="U138" s="140"/>
      <c r="V138" s="140"/>
      <c r="W138" s="140"/>
    </row>
    <row r="139" spans="1:23" s="124" customFormat="1" x14ac:dyDescent="0.3">
      <c r="A139" s="122"/>
      <c r="B139" s="123"/>
      <c r="G139" s="123"/>
      <c r="H139" s="122"/>
      <c r="I139" s="122"/>
      <c r="J139" s="122"/>
      <c r="K139" s="122"/>
      <c r="L139" s="136"/>
      <c r="M139" s="137"/>
      <c r="N139" s="136"/>
      <c r="O139" s="136"/>
      <c r="P139" s="136"/>
      <c r="Q139" s="137"/>
      <c r="R139" s="136"/>
      <c r="S139" s="136"/>
      <c r="T139" s="136"/>
      <c r="U139" s="140"/>
      <c r="V139" s="140"/>
      <c r="W139" s="140"/>
    </row>
    <row r="140" spans="1:23" s="124" customFormat="1" x14ac:dyDescent="0.3">
      <c r="A140" s="122"/>
      <c r="B140" s="123"/>
      <c r="G140" s="123"/>
      <c r="H140" s="122"/>
      <c r="I140" s="122"/>
      <c r="J140" s="122"/>
      <c r="K140" s="122"/>
      <c r="L140" s="136"/>
      <c r="M140" s="137"/>
      <c r="N140" s="136"/>
      <c r="O140" s="136"/>
      <c r="P140" s="136"/>
      <c r="Q140" s="137"/>
      <c r="R140" s="136"/>
      <c r="S140" s="136"/>
      <c r="T140" s="136"/>
      <c r="U140" s="140"/>
      <c r="V140" s="140"/>
      <c r="W140" s="140"/>
    </row>
    <row r="141" spans="1:23" s="124" customFormat="1" x14ac:dyDescent="0.3">
      <c r="A141" s="122"/>
      <c r="B141" s="123"/>
      <c r="G141" s="123"/>
      <c r="H141" s="122"/>
      <c r="I141" s="122"/>
      <c r="J141" s="122"/>
      <c r="K141" s="122"/>
      <c r="L141" s="136"/>
      <c r="M141" s="137"/>
      <c r="N141" s="136"/>
      <c r="O141" s="136"/>
      <c r="P141" s="136"/>
      <c r="Q141" s="137"/>
      <c r="R141" s="136"/>
      <c r="S141" s="136"/>
      <c r="T141" s="136"/>
      <c r="U141" s="140"/>
      <c r="V141" s="140"/>
      <c r="W141" s="140"/>
    </row>
    <row r="142" spans="1:23" s="124" customFormat="1" x14ac:dyDescent="0.3">
      <c r="A142" s="122"/>
      <c r="B142" s="123"/>
      <c r="G142" s="123"/>
      <c r="H142" s="122"/>
      <c r="I142" s="122"/>
      <c r="J142" s="122"/>
      <c r="K142" s="122"/>
      <c r="L142" s="136"/>
      <c r="M142" s="137"/>
      <c r="N142" s="136"/>
      <c r="O142" s="136"/>
      <c r="P142" s="136"/>
      <c r="Q142" s="137"/>
      <c r="R142" s="136"/>
      <c r="S142" s="136"/>
      <c r="T142" s="136"/>
      <c r="U142" s="140"/>
      <c r="V142" s="140"/>
      <c r="W142" s="140"/>
    </row>
    <row r="143" spans="1:23" s="124" customFormat="1" x14ac:dyDescent="0.3">
      <c r="A143" s="122"/>
      <c r="B143" s="123"/>
      <c r="G143" s="123"/>
      <c r="H143" s="122"/>
      <c r="I143" s="122"/>
      <c r="J143" s="122"/>
      <c r="K143" s="122"/>
      <c r="L143" s="136"/>
      <c r="M143" s="137"/>
      <c r="N143" s="136"/>
      <c r="O143" s="136"/>
      <c r="P143" s="136"/>
      <c r="Q143" s="137"/>
      <c r="R143" s="136"/>
      <c r="S143" s="136"/>
      <c r="T143" s="136"/>
      <c r="U143" s="140"/>
      <c r="V143" s="140"/>
      <c r="W143" s="140"/>
    </row>
    <row r="144" spans="1:23" s="124" customFormat="1" x14ac:dyDescent="0.3">
      <c r="A144" s="122"/>
      <c r="B144" s="123"/>
      <c r="G144" s="123"/>
      <c r="H144" s="122"/>
      <c r="I144" s="122"/>
      <c r="J144" s="122"/>
      <c r="K144" s="122"/>
      <c r="L144" s="136"/>
      <c r="M144" s="137"/>
      <c r="N144" s="136"/>
      <c r="O144" s="136"/>
      <c r="P144" s="136"/>
      <c r="Q144" s="137"/>
      <c r="R144" s="136"/>
      <c r="S144" s="136"/>
      <c r="T144" s="136"/>
      <c r="U144" s="140"/>
      <c r="V144" s="140"/>
      <c r="W144" s="140"/>
    </row>
    <row r="145" spans="1:23" s="124" customFormat="1" x14ac:dyDescent="0.3">
      <c r="A145" s="122"/>
      <c r="B145" s="123"/>
      <c r="G145" s="123"/>
      <c r="H145" s="122"/>
      <c r="I145" s="122"/>
      <c r="J145" s="122"/>
      <c r="K145" s="122"/>
      <c r="L145" s="136"/>
      <c r="M145" s="137"/>
      <c r="N145" s="136"/>
      <c r="O145" s="136"/>
      <c r="P145" s="136"/>
      <c r="Q145" s="137"/>
      <c r="R145" s="136"/>
      <c r="S145" s="136"/>
      <c r="T145" s="136"/>
      <c r="U145" s="140"/>
      <c r="V145" s="140"/>
      <c r="W145" s="140"/>
    </row>
    <row r="146" spans="1:23" s="124" customFormat="1" x14ac:dyDescent="0.3">
      <c r="A146" s="122"/>
      <c r="B146" s="123"/>
      <c r="G146" s="123"/>
      <c r="H146" s="122"/>
      <c r="I146" s="122"/>
      <c r="J146" s="122"/>
      <c r="K146" s="122"/>
      <c r="L146" s="136"/>
      <c r="M146" s="137"/>
      <c r="N146" s="136"/>
      <c r="O146" s="136"/>
      <c r="P146" s="136"/>
      <c r="Q146" s="137"/>
      <c r="R146" s="136"/>
      <c r="S146" s="136"/>
      <c r="T146" s="136"/>
      <c r="U146" s="140"/>
      <c r="V146" s="140"/>
      <c r="W146" s="140"/>
    </row>
    <row r="147" spans="1:23" s="124" customFormat="1" x14ac:dyDescent="0.3">
      <c r="A147" s="122"/>
      <c r="B147" s="123"/>
      <c r="G147" s="123"/>
      <c r="H147" s="122"/>
      <c r="I147" s="122"/>
      <c r="J147" s="122"/>
      <c r="K147" s="122"/>
      <c r="L147" s="136"/>
      <c r="M147" s="137"/>
      <c r="N147" s="136"/>
      <c r="O147" s="136"/>
      <c r="P147" s="136"/>
      <c r="Q147" s="137"/>
      <c r="R147" s="136"/>
      <c r="S147" s="136"/>
      <c r="T147" s="136"/>
      <c r="U147" s="140"/>
      <c r="V147" s="140"/>
      <c r="W147" s="140"/>
    </row>
    <row r="148" spans="1:23" s="124" customFormat="1" x14ac:dyDescent="0.3">
      <c r="A148" s="122"/>
      <c r="B148" s="123"/>
      <c r="G148" s="123"/>
      <c r="H148" s="122"/>
      <c r="I148" s="122"/>
      <c r="J148" s="122"/>
      <c r="K148" s="122"/>
      <c r="L148" s="136"/>
      <c r="M148" s="137"/>
      <c r="N148" s="136"/>
      <c r="O148" s="136"/>
      <c r="P148" s="136"/>
      <c r="Q148" s="137"/>
      <c r="R148" s="136"/>
      <c r="S148" s="136"/>
      <c r="T148" s="136"/>
      <c r="U148" s="140"/>
      <c r="V148" s="140"/>
      <c r="W148" s="140"/>
    </row>
    <row r="149" spans="1:23" s="124" customFormat="1" x14ac:dyDescent="0.3">
      <c r="A149" s="122"/>
      <c r="B149" s="123"/>
      <c r="G149" s="123"/>
      <c r="H149" s="122"/>
      <c r="I149" s="122"/>
      <c r="J149" s="122"/>
      <c r="K149" s="122"/>
      <c r="L149" s="136"/>
      <c r="M149" s="137"/>
      <c r="N149" s="136"/>
      <c r="O149" s="136"/>
      <c r="P149" s="136"/>
      <c r="Q149" s="137"/>
      <c r="R149" s="136"/>
      <c r="S149" s="136"/>
      <c r="T149" s="136"/>
      <c r="U149" s="140"/>
      <c r="V149" s="140"/>
      <c r="W149" s="140"/>
    </row>
    <row r="150" spans="1:23" s="124" customFormat="1" x14ac:dyDescent="0.3">
      <c r="A150" s="122"/>
      <c r="B150" s="123"/>
      <c r="G150" s="123"/>
      <c r="H150" s="122"/>
      <c r="I150" s="122"/>
      <c r="J150" s="122"/>
      <c r="K150" s="122"/>
      <c r="L150" s="136"/>
      <c r="M150" s="137"/>
      <c r="N150" s="136"/>
      <c r="O150" s="136"/>
      <c r="P150" s="136"/>
      <c r="Q150" s="137"/>
      <c r="R150" s="136"/>
      <c r="S150" s="136"/>
      <c r="T150" s="136"/>
      <c r="U150" s="140"/>
      <c r="V150" s="140"/>
      <c r="W150" s="140"/>
    </row>
    <row r="151" spans="1:23" s="124" customFormat="1" x14ac:dyDescent="0.3">
      <c r="A151" s="122"/>
      <c r="B151" s="123"/>
      <c r="G151" s="123"/>
      <c r="H151" s="122"/>
      <c r="I151" s="122"/>
      <c r="J151" s="122"/>
      <c r="K151" s="122"/>
      <c r="L151" s="136"/>
      <c r="M151" s="137"/>
      <c r="N151" s="136"/>
      <c r="O151" s="136"/>
      <c r="P151" s="136"/>
      <c r="Q151" s="137"/>
      <c r="R151" s="136"/>
      <c r="S151" s="136"/>
      <c r="T151" s="136"/>
      <c r="U151" s="140"/>
      <c r="V151" s="140"/>
      <c r="W151" s="140"/>
    </row>
    <row r="152" spans="1:23" s="124" customFormat="1" x14ac:dyDescent="0.3">
      <c r="A152" s="122"/>
      <c r="B152" s="123"/>
      <c r="G152" s="123"/>
      <c r="H152" s="122"/>
      <c r="I152" s="122"/>
      <c r="J152" s="122"/>
      <c r="K152" s="122"/>
      <c r="L152" s="136"/>
      <c r="M152" s="137"/>
      <c r="N152" s="136"/>
      <c r="O152" s="136"/>
      <c r="P152" s="136"/>
      <c r="Q152" s="137"/>
      <c r="R152" s="136"/>
      <c r="S152" s="136"/>
      <c r="T152" s="136"/>
      <c r="U152" s="140"/>
      <c r="V152" s="140"/>
      <c r="W152" s="140"/>
    </row>
    <row r="153" spans="1:23" s="124" customFormat="1" x14ac:dyDescent="0.3">
      <c r="A153" s="122"/>
      <c r="B153" s="123"/>
      <c r="G153" s="123"/>
      <c r="H153" s="122"/>
      <c r="I153" s="122"/>
      <c r="J153" s="122"/>
      <c r="K153" s="122"/>
      <c r="L153" s="136"/>
      <c r="M153" s="137"/>
      <c r="N153" s="136"/>
      <c r="O153" s="136"/>
      <c r="P153" s="136"/>
      <c r="Q153" s="137"/>
      <c r="R153" s="136"/>
      <c r="S153" s="136"/>
      <c r="T153" s="136"/>
      <c r="U153" s="140"/>
      <c r="V153" s="140"/>
      <c r="W153" s="140"/>
    </row>
    <row r="154" spans="1:23" s="124" customFormat="1" x14ac:dyDescent="0.3">
      <c r="A154" s="122"/>
      <c r="B154" s="123"/>
      <c r="G154" s="123"/>
      <c r="H154" s="122"/>
      <c r="I154" s="122"/>
      <c r="J154" s="122"/>
      <c r="K154" s="122"/>
      <c r="L154" s="136"/>
      <c r="M154" s="137"/>
      <c r="N154" s="136"/>
      <c r="O154" s="136"/>
      <c r="P154" s="136"/>
      <c r="Q154" s="137"/>
      <c r="R154" s="136"/>
      <c r="S154" s="136"/>
      <c r="T154" s="136"/>
      <c r="U154" s="140"/>
      <c r="V154" s="140"/>
      <c r="W154" s="140"/>
    </row>
    <row r="155" spans="1:23" s="124" customFormat="1" x14ac:dyDescent="0.3">
      <c r="A155" s="122"/>
      <c r="B155" s="123"/>
      <c r="G155" s="123"/>
      <c r="H155" s="122"/>
      <c r="I155" s="122"/>
      <c r="J155" s="122"/>
      <c r="K155" s="122"/>
      <c r="L155" s="136"/>
      <c r="M155" s="137"/>
      <c r="N155" s="136"/>
      <c r="O155" s="136"/>
      <c r="P155" s="136"/>
      <c r="Q155" s="137"/>
      <c r="R155" s="136"/>
      <c r="S155" s="136"/>
      <c r="T155" s="136"/>
      <c r="U155" s="140"/>
      <c r="V155" s="140"/>
      <c r="W155" s="140"/>
    </row>
    <row r="156" spans="1:23" s="124" customFormat="1" x14ac:dyDescent="0.3">
      <c r="A156" s="122"/>
      <c r="B156" s="123"/>
      <c r="G156" s="123"/>
      <c r="H156" s="122"/>
      <c r="I156" s="122"/>
      <c r="J156" s="122"/>
      <c r="K156" s="122"/>
      <c r="L156" s="136"/>
      <c r="M156" s="137"/>
      <c r="N156" s="136"/>
      <c r="O156" s="136"/>
      <c r="P156" s="136"/>
      <c r="Q156" s="137"/>
      <c r="R156" s="136"/>
      <c r="S156" s="136"/>
      <c r="T156" s="136"/>
      <c r="U156" s="140"/>
      <c r="V156" s="140"/>
      <c r="W156" s="140"/>
    </row>
    <row r="157" spans="1:23" s="124" customFormat="1" x14ac:dyDescent="0.3">
      <c r="A157" s="122"/>
      <c r="B157" s="123"/>
      <c r="G157" s="123"/>
      <c r="H157" s="122"/>
      <c r="I157" s="122"/>
      <c r="J157" s="122"/>
      <c r="K157" s="122"/>
      <c r="L157" s="136"/>
      <c r="M157" s="137"/>
      <c r="N157" s="136"/>
      <c r="O157" s="136"/>
      <c r="P157" s="136"/>
      <c r="Q157" s="137"/>
      <c r="R157" s="136"/>
      <c r="S157" s="136"/>
      <c r="T157" s="136"/>
      <c r="U157" s="140"/>
      <c r="V157" s="140"/>
      <c r="W157" s="140"/>
    </row>
    <row r="158" spans="1:23" s="124" customFormat="1" x14ac:dyDescent="0.3">
      <c r="A158" s="122"/>
      <c r="B158" s="123"/>
      <c r="G158" s="123"/>
      <c r="H158" s="122"/>
      <c r="I158" s="122"/>
      <c r="J158" s="122"/>
      <c r="K158" s="122"/>
      <c r="L158" s="136"/>
      <c r="M158" s="137"/>
      <c r="N158" s="136"/>
      <c r="O158" s="136"/>
      <c r="P158" s="136"/>
      <c r="Q158" s="137"/>
      <c r="R158" s="136"/>
      <c r="S158" s="136"/>
      <c r="T158" s="136"/>
      <c r="U158" s="140"/>
      <c r="V158" s="140"/>
      <c r="W158" s="140"/>
    </row>
    <row r="159" spans="1:23" s="124" customFormat="1" x14ac:dyDescent="0.3">
      <c r="A159" s="122"/>
      <c r="B159" s="123"/>
      <c r="G159" s="123"/>
      <c r="H159" s="122"/>
      <c r="I159" s="122"/>
      <c r="J159" s="122"/>
      <c r="K159" s="122"/>
      <c r="L159" s="136"/>
      <c r="M159" s="137"/>
      <c r="N159" s="136"/>
      <c r="O159" s="136"/>
      <c r="P159" s="136"/>
      <c r="Q159" s="137"/>
      <c r="R159" s="136"/>
      <c r="S159" s="136"/>
      <c r="T159" s="136"/>
      <c r="U159" s="140"/>
      <c r="V159" s="140"/>
      <c r="W159" s="140"/>
    </row>
    <row r="160" spans="1:23" s="124" customFormat="1" x14ac:dyDescent="0.3">
      <c r="A160" s="122"/>
      <c r="B160" s="123"/>
      <c r="G160" s="123"/>
      <c r="H160" s="122"/>
      <c r="I160" s="122"/>
      <c r="J160" s="122"/>
      <c r="K160" s="122"/>
      <c r="L160" s="136"/>
      <c r="M160" s="137"/>
      <c r="N160" s="136"/>
      <c r="O160" s="136"/>
      <c r="P160" s="136"/>
      <c r="Q160" s="137"/>
      <c r="R160" s="136"/>
      <c r="S160" s="136"/>
      <c r="T160" s="136"/>
      <c r="U160" s="140"/>
      <c r="V160" s="140"/>
      <c r="W160" s="140"/>
    </row>
    <row r="161" spans="1:23" s="124" customFormat="1" x14ac:dyDescent="0.3">
      <c r="A161" s="122"/>
      <c r="B161" s="123"/>
      <c r="G161" s="123"/>
      <c r="H161" s="122"/>
      <c r="I161" s="122"/>
      <c r="J161" s="122"/>
      <c r="K161" s="122"/>
      <c r="L161" s="136"/>
      <c r="M161" s="137"/>
      <c r="N161" s="136"/>
      <c r="O161" s="136"/>
      <c r="P161" s="136"/>
      <c r="Q161" s="137"/>
      <c r="R161" s="136"/>
      <c r="S161" s="136"/>
      <c r="T161" s="136"/>
      <c r="U161" s="140"/>
      <c r="V161" s="140"/>
      <c r="W161" s="140"/>
    </row>
    <row r="162" spans="1:23" s="124" customFormat="1" x14ac:dyDescent="0.3">
      <c r="A162" s="122"/>
      <c r="B162" s="123"/>
      <c r="G162" s="123"/>
      <c r="H162" s="122"/>
      <c r="I162" s="122"/>
      <c r="J162" s="122"/>
      <c r="K162" s="122"/>
      <c r="L162" s="136"/>
      <c r="M162" s="137"/>
      <c r="N162" s="136"/>
      <c r="O162" s="136"/>
      <c r="P162" s="136"/>
      <c r="Q162" s="137"/>
      <c r="R162" s="136"/>
      <c r="S162" s="136"/>
      <c r="T162" s="136"/>
      <c r="U162" s="140"/>
      <c r="V162" s="140"/>
      <c r="W162" s="140"/>
    </row>
    <row r="163" spans="1:23" s="124" customFormat="1" x14ac:dyDescent="0.3">
      <c r="A163" s="122"/>
      <c r="B163" s="123"/>
      <c r="G163" s="123"/>
      <c r="H163" s="122"/>
      <c r="I163" s="122"/>
      <c r="J163" s="122"/>
      <c r="K163" s="122"/>
      <c r="L163" s="136"/>
      <c r="M163" s="137"/>
      <c r="N163" s="136"/>
      <c r="O163" s="136"/>
      <c r="P163" s="136"/>
      <c r="Q163" s="137"/>
      <c r="R163" s="136"/>
      <c r="S163" s="136"/>
      <c r="T163" s="136"/>
      <c r="U163" s="140"/>
      <c r="V163" s="140"/>
      <c r="W163" s="140"/>
    </row>
    <row r="164" spans="1:23" s="124" customFormat="1" x14ac:dyDescent="0.3">
      <c r="A164" s="122"/>
      <c r="B164" s="123"/>
      <c r="G164" s="123"/>
      <c r="H164" s="122"/>
      <c r="I164" s="122"/>
      <c r="J164" s="122"/>
      <c r="K164" s="122"/>
      <c r="L164" s="136"/>
      <c r="M164" s="137"/>
      <c r="N164" s="136"/>
      <c r="O164" s="136"/>
      <c r="P164" s="136"/>
      <c r="Q164" s="137"/>
      <c r="R164" s="136"/>
      <c r="S164" s="136"/>
      <c r="T164" s="136"/>
      <c r="U164" s="140"/>
      <c r="V164" s="140"/>
      <c r="W164" s="140"/>
    </row>
  </sheetData>
  <sheetProtection algorithmName="SHA-512" hashValue="NaPakn0neN64qShjUv4VZLkQrsZucDui/EN+yDlq0waXAEI6TeFAHthnaSi3szTP8O7SvI7t39ErPovxGjQDfA==" saltValue="vQ3qIRkLoSmukqNnHfTQ9w==" spinCount="100000" sheet="1" formatRows="0" selectLockedCells="1"/>
  <customSheetViews>
    <customSheetView guid="{B942BA88-CC1B-45E5-B422-5C319DA20C7E}" scale="85" showGridLines="0" fitToPage="1" topLeftCell="A94">
      <selection activeCell="F101" sqref="F101:F103"/>
      <rowBreaks count="2" manualBreakCount="2">
        <brk id="45" min="1" max="6" man="1"/>
        <brk id="80" min="1" max="6" man="1"/>
      </rowBreaks>
      <colBreaks count="1" manualBreakCount="1">
        <brk id="7" min="1" max="122" man="1"/>
      </colBreaks>
      <pageMargins left="0.23622047244094491" right="0.23622047244094491" top="0.74803149606299213" bottom="0.74803149606299213" header="0.31496062992125984" footer="0.31496062992125984"/>
      <pageSetup paperSize="9" scale="59" fitToHeight="0" orientation="portrait" r:id="rId1"/>
    </customSheetView>
    <customSheetView guid="{27DF1E55-3C5C-4472-8EFF-775630CBF46E}" scale="85" showGridLines="0" fitToPage="1" topLeftCell="A94">
      <selection activeCell="F101" sqref="F101:F103"/>
      <rowBreaks count="2" manualBreakCount="2">
        <brk id="45" min="1" max="6" man="1"/>
        <brk id="80" min="1" max="6" man="1"/>
      </rowBreaks>
      <colBreaks count="1" manualBreakCount="1">
        <brk id="7" min="1" max="122" man="1"/>
      </colBreaks>
      <pageMargins left="0.23622047244094491" right="0.23622047244094491" top="0.74803149606299213" bottom="0.74803149606299213" header="0.31496062992125984" footer="0.31496062992125984"/>
      <pageSetup paperSize="9" scale="59" fitToHeight="0" orientation="portrait" r:id="rId2"/>
    </customSheetView>
  </customSheetViews>
  <mergeCells count="63">
    <mergeCell ref="U9:V9"/>
    <mergeCell ref="U5:V5"/>
    <mergeCell ref="U4:V4"/>
    <mergeCell ref="U6:V6"/>
    <mergeCell ref="U7:V7"/>
    <mergeCell ref="U8:V8"/>
    <mergeCell ref="L53:L54"/>
    <mergeCell ref="M53:M54"/>
    <mergeCell ref="N53:P54"/>
    <mergeCell ref="Q53:Q54"/>
    <mergeCell ref="L88:L89"/>
    <mergeCell ref="M88:M89"/>
    <mergeCell ref="N88:P89"/>
    <mergeCell ref="Q88:Q89"/>
    <mergeCell ref="M19:M20"/>
    <mergeCell ref="L19:L20"/>
    <mergeCell ref="Q19:Q20"/>
    <mergeCell ref="N19:P20"/>
    <mergeCell ref="E106:F106"/>
    <mergeCell ref="E101:E103"/>
    <mergeCell ref="F101:F103"/>
    <mergeCell ref="F26:F27"/>
    <mergeCell ref="E60:E61"/>
    <mergeCell ref="F60:F61"/>
    <mergeCell ref="E30:E31"/>
    <mergeCell ref="F30:F31"/>
    <mergeCell ref="E64:E65"/>
    <mergeCell ref="F64:F65"/>
    <mergeCell ref="E66:E69"/>
    <mergeCell ref="F66:F69"/>
    <mergeCell ref="E53:F54"/>
    <mergeCell ref="E88:F89"/>
    <mergeCell ref="E87:F87"/>
    <mergeCell ref="E85:E86"/>
    <mergeCell ref="F85:F86"/>
    <mergeCell ref="E52:F52"/>
    <mergeCell ref="E32:E34"/>
    <mergeCell ref="F32:F34"/>
    <mergeCell ref="E16:E17"/>
    <mergeCell ref="F16:F17"/>
    <mergeCell ref="E37:F37"/>
    <mergeCell ref="E50:E51"/>
    <mergeCell ref="F50:F51"/>
    <mergeCell ref="E26:E27"/>
    <mergeCell ref="E19:F20"/>
    <mergeCell ref="D5:F5"/>
    <mergeCell ref="E18:F18"/>
    <mergeCell ref="E44:E45"/>
    <mergeCell ref="F44:F45"/>
    <mergeCell ref="D9:E9"/>
    <mergeCell ref="D8:E8"/>
    <mergeCell ref="D7:E7"/>
    <mergeCell ref="R68:T68"/>
    <mergeCell ref="L102:P102"/>
    <mergeCell ref="E113:E114"/>
    <mergeCell ref="F113:F114"/>
    <mergeCell ref="E79:E80"/>
    <mergeCell ref="F79:F80"/>
    <mergeCell ref="E95:E96"/>
    <mergeCell ref="F95:F96"/>
    <mergeCell ref="E99:E100"/>
    <mergeCell ref="F99:F100"/>
    <mergeCell ref="E72:F72"/>
  </mergeCells>
  <conditionalFormatting sqref="E32:E34">
    <cfRule type="expression" dxfId="218" priority="103">
      <formula>OR($E$30="Ja",$E$30="")</formula>
    </cfRule>
  </conditionalFormatting>
  <conditionalFormatting sqref="E41:E43">
    <cfRule type="cellIs" dxfId="217" priority="163" operator="equal">
      <formula>"Niedrig"</formula>
    </cfRule>
    <cfRule type="cellIs" dxfId="216" priority="164" operator="equal">
      <formula>"Hoch"</formula>
    </cfRule>
    <cfRule type="cellIs" dxfId="215" priority="165" operator="equal">
      <formula>"Mittel"</formula>
    </cfRule>
  </conditionalFormatting>
  <conditionalFormatting sqref="E44">
    <cfRule type="cellIs" dxfId="214" priority="157" operator="equal">
      <formula>"kein Handlungsbedarf"</formula>
    </cfRule>
    <cfRule type="cellIs" dxfId="213" priority="158" operator="equal">
      <formula>"Detailanalyse notwendig"</formula>
    </cfRule>
    <cfRule type="cellIs" dxfId="212" priority="159" operator="equal">
      <formula>"Eigenvorsorge empfohlen"</formula>
    </cfRule>
  </conditionalFormatting>
  <conditionalFormatting sqref="E76:E78">
    <cfRule type="cellIs" dxfId="211" priority="25" operator="equal">
      <formula>"Niedrig"</formula>
    </cfRule>
    <cfRule type="cellIs" dxfId="210" priority="26" operator="equal">
      <formula>"Hoch"</formula>
    </cfRule>
    <cfRule type="cellIs" dxfId="209" priority="27" operator="equal">
      <formula>"Mittel"</formula>
    </cfRule>
  </conditionalFormatting>
  <conditionalFormatting sqref="E79">
    <cfRule type="cellIs" dxfId="208" priority="22" operator="equal">
      <formula>"kein Handlungsbedarf"</formula>
    </cfRule>
    <cfRule type="cellIs" dxfId="207" priority="23" operator="equal">
      <formula>"Detailanalyse notwendig"</formula>
    </cfRule>
    <cfRule type="cellIs" dxfId="206" priority="24" operator="equal">
      <formula>"Eigenvorsorge empfohlen"</formula>
    </cfRule>
  </conditionalFormatting>
  <conditionalFormatting sqref="E110:E112">
    <cfRule type="cellIs" dxfId="205" priority="16" operator="equal">
      <formula>"Niedrig"</formula>
    </cfRule>
    <cfRule type="cellIs" dxfId="204" priority="17" operator="equal">
      <formula>"Hoch"</formula>
    </cfRule>
    <cfRule type="cellIs" dxfId="203" priority="18" operator="equal">
      <formula>"Mittel"</formula>
    </cfRule>
  </conditionalFormatting>
  <conditionalFormatting sqref="E113">
    <cfRule type="cellIs" dxfId="202" priority="13" operator="equal">
      <formula>"kein Handlungsbedarf"</formula>
    </cfRule>
    <cfRule type="cellIs" dxfId="201" priority="14" operator="equal">
      <formula>"Detailanalyse notwendig"</formula>
    </cfRule>
    <cfRule type="cellIs" dxfId="200" priority="15" operator="equal">
      <formula>"Eigenvorsorge empfohlen"</formula>
    </cfRule>
  </conditionalFormatting>
  <conditionalFormatting sqref="E18:F20 E21:E27">
    <cfRule type="expression" dxfId="199" priority="57">
      <formula>OR($E$16="",$E$16="Nein")</formula>
    </cfRule>
  </conditionalFormatting>
  <conditionalFormatting sqref="E38:F38">
    <cfRule type="expression" dxfId="198" priority="89">
      <formula>OR($E$30="Ja",$E$30="")</formula>
    </cfRule>
  </conditionalFormatting>
  <conditionalFormatting sqref="E52:F54 E55:E61">
    <cfRule type="expression" dxfId="197" priority="40">
      <formula>OR($E$50="",$E$50="Nein")</formula>
    </cfRule>
  </conditionalFormatting>
  <conditionalFormatting sqref="E66:F69">
    <cfRule type="expression" dxfId="196" priority="91">
      <formula>OR($E$64="Ja",$E$64="")</formula>
    </cfRule>
  </conditionalFormatting>
  <conditionalFormatting sqref="E73:F73">
    <cfRule type="expression" dxfId="195" priority="9">
      <formula>OR($E$64="Ja",$E$64="")</formula>
    </cfRule>
  </conditionalFormatting>
  <conditionalFormatting sqref="E87:F89 E90:E96">
    <cfRule type="expression" dxfId="194" priority="35">
      <formula>OR($E$85="",$E$85="Nein")</formula>
    </cfRule>
  </conditionalFormatting>
  <conditionalFormatting sqref="E101:F101">
    <cfRule type="expression" dxfId="193" priority="92">
      <formula>OR($E$99="Ja",$E$99="")</formula>
    </cfRule>
  </conditionalFormatting>
  <conditionalFormatting sqref="E107:F107">
    <cfRule type="expression" dxfId="192" priority="7">
      <formula>OR($E$99="Ja",$E$99="")</formula>
    </cfRule>
  </conditionalFormatting>
  <conditionalFormatting sqref="F21:F27">
    <cfRule type="expression" dxfId="191" priority="41">
      <formula>$E$16="Ja"</formula>
    </cfRule>
    <cfRule type="expression" dxfId="190" priority="42">
      <formula>OR($E21="",$E21="Keine")</formula>
    </cfRule>
  </conditionalFormatting>
  <conditionalFormatting sqref="F26:F27">
    <cfRule type="expression" dxfId="189" priority="45">
      <formula>$E$26="Ja"</formula>
    </cfRule>
    <cfRule type="expression" dxfId="188" priority="56">
      <formula>$E$26="Nein"</formula>
    </cfRule>
  </conditionalFormatting>
  <conditionalFormatting sqref="F30:F31">
    <cfRule type="expression" dxfId="187" priority="3">
      <formula>$E$30="Ja"</formula>
    </cfRule>
  </conditionalFormatting>
  <conditionalFormatting sqref="F32:F34">
    <cfRule type="expression" dxfId="186" priority="44">
      <formula>OR($E$30="Ja",$E$30="")</formula>
    </cfRule>
  </conditionalFormatting>
  <conditionalFormatting sqref="F38">
    <cfRule type="expression" dxfId="185" priority="10">
      <formula>OR($E$30="Ja",$E$30="")</formula>
    </cfRule>
  </conditionalFormatting>
  <conditionalFormatting sqref="F55:F61">
    <cfRule type="expression" dxfId="184" priority="36">
      <formula>$E$50="Ja"</formula>
    </cfRule>
    <cfRule type="expression" dxfId="183" priority="37">
      <formula>OR($E55="",$E55="Keine")</formula>
    </cfRule>
  </conditionalFormatting>
  <conditionalFormatting sqref="F60:F61">
    <cfRule type="expression" dxfId="182" priority="38">
      <formula>$E$60="Ja"</formula>
    </cfRule>
    <cfRule type="expression" dxfId="181" priority="39">
      <formula>$E$60="Nein"</formula>
    </cfRule>
  </conditionalFormatting>
  <conditionalFormatting sqref="F64:F65">
    <cfRule type="expression" dxfId="180" priority="2">
      <formula>$E$64="Ja"</formula>
    </cfRule>
  </conditionalFormatting>
  <conditionalFormatting sqref="F66:F69">
    <cfRule type="expression" dxfId="179" priority="5">
      <formula>OR($E$64="Ja",$E$64="")</formula>
    </cfRule>
  </conditionalFormatting>
  <conditionalFormatting sqref="F73">
    <cfRule type="expression" dxfId="178" priority="8">
      <formula>OR($E$64="Ja",$E$64="")</formula>
    </cfRule>
  </conditionalFormatting>
  <conditionalFormatting sqref="F90:F96">
    <cfRule type="expression" dxfId="177" priority="31">
      <formula>$E$85="Ja"</formula>
    </cfRule>
    <cfRule type="expression" dxfId="176" priority="32">
      <formula>OR($E90="",$E90="Keine")</formula>
    </cfRule>
  </conditionalFormatting>
  <conditionalFormatting sqref="F95:F96">
    <cfRule type="expression" dxfId="175" priority="33">
      <formula>$E$95="Ja"</formula>
    </cfRule>
    <cfRule type="expression" dxfId="174" priority="34">
      <formula>$E$95="Nein"</formula>
    </cfRule>
  </conditionalFormatting>
  <conditionalFormatting sqref="F99:F100">
    <cfRule type="expression" dxfId="173" priority="1">
      <formula>E99="Ja"</formula>
    </cfRule>
  </conditionalFormatting>
  <conditionalFormatting sqref="F101:F103">
    <cfRule type="expression" dxfId="172" priority="4">
      <formula>$E$99="Ja"</formula>
    </cfRule>
  </conditionalFormatting>
  <conditionalFormatting sqref="F107">
    <cfRule type="expression" dxfId="171" priority="6">
      <formula>OR($E$99="Ja",$E$99="")</formula>
    </cfRule>
  </conditionalFormatting>
  <dataValidations count="7">
    <dataValidation type="list" allowBlank="1" showInputMessage="1" showErrorMessage="1" sqref="E16 E95 E66 E26 E85 E50 E60">
      <formula1>"Ja,Nein"</formula1>
    </dataValidation>
    <dataValidation type="list" allowBlank="1" showInputMessage="1" showErrorMessage="1" sqref="E73 E38 E107">
      <formula1>"wird geringer, bleibt gleich, wird größer,ungewiss"</formula1>
    </dataValidation>
    <dataValidation type="list" allowBlank="1" showInputMessage="1" showErrorMessage="1" sqref="E101">
      <formula1>"Nein,Gelbe Zone (Bebauung nur eingeschränkt und unter Einhaltung von Auflagen möglich), Rote Zone (Besiedlung nicht oder nur mit unverhältnismäßig hohem Aufwand möglich)"</formula1>
    </dataValidation>
    <dataValidation type="list" allowBlank="1" showInputMessage="1" showErrorMessage="1" sqref="E91:E94 E21:E25 E55:E59">
      <formula1>"Hoch,Mittel,Niedrig,Keine"</formula1>
    </dataValidation>
    <dataValidation type="list" allowBlank="1" showInputMessage="1" showErrorMessage="1" sqref="E30 E64 E99">
      <formula1>"Ja,Nein,Unsicher"</formula1>
    </dataValidation>
    <dataValidation type="list" allowBlank="1" showInputMessage="1" showErrorMessage="1" sqref="E32:E34">
      <formula1>"keine Daten verfügbar,mittlere bis hohe,geringe bis mittlere,keine bis geringe"</formula1>
    </dataValidation>
    <dataValidation type="list" allowBlank="1" showInputMessage="1" showErrorMessage="1" sqref="E90">
      <formula1>"Hoch,Mittel,Niedrig,Keine"</formula1>
    </dataValidation>
  </dataValidations>
  <hyperlinks>
    <hyperlink ref="D67" r:id="rId3" display="siehe HORA - Rutschanfälligkeitsklasse"/>
    <hyperlink ref="D69" r:id="rId4" display="siehe GIS GEO-Portale der Länder"/>
    <hyperlink ref="D33" r:id="rId5"/>
    <hyperlink ref="D51" location="Link_1.2_Steinschlag" display="siehe Definition der Naturgefahr [5.4 Glossar]"/>
    <hyperlink ref="D86" location="Link_1.3_Lawine" display="siehe Definition der Naturgefahr [5.4 Glossar]"/>
    <hyperlink ref="D80" location="Link_Ergebnis_KWA" display="nähere Infos unter [6 Ergebnis]"/>
    <hyperlink ref="D114" location="Link_Ergebnis_KWA" display="nähere Infos unter [6 Ergebnis]"/>
    <hyperlink ref="D27" location="Link_1.1_Rutschungen_Maßnahmen" display="siehe beispielhafte Maßnahmen [5.4 Glossar]"/>
    <hyperlink ref="D61" location="Link_1.2_Steinschlag_Maßnahmen" display="siehe beispielhafte Maßnahmen [5.4 Glossar]"/>
    <hyperlink ref="D96" location="Link_1.3_Lawine_Maßnahmen" display="siehe beispielhafte Maßnahmen [5.4 Glossar]"/>
    <hyperlink ref="D31" location="Link_1.1_Rutschungen_Risiken" display="siehe beispielhafte Gefährdungen/Risiken [5.4 Glossar]"/>
    <hyperlink ref="D65" location="Link_1.2_Steinschlag_Risiken" display="siehe beispielhafte Gefährdungen/Risiken [5 Glossar]"/>
    <hyperlink ref="D100" location="Link_1.3_Lawine_Risiken" display="siehe beispielhafte Gefährdungen/Risiken [5.4 Glossar]"/>
    <hyperlink ref="D102" r:id="rId6" display="siehe HORA - Rutschanfälligkeitsklasse"/>
    <hyperlink ref="D20" location="Link_1.1_Rutschungen_Risiken" display="siehe beispielhafte Gefährdungen/Risiken [5.4 Glossar]"/>
    <hyperlink ref="D54" location="Link_1.2_Steinschlag_Risiken" display="siehe beispielhafte Gefährdungen/Risiken [5.4 Glossar]"/>
    <hyperlink ref="D89" location="Link_1.3_Lawine_Risiken" display="siehe beispielhafte Gefährdungen/Risiken [5.4 Glossar]"/>
    <hyperlink ref="D17" location="Link_1.1_Rutschungen" display="siehe Definition der Naturgefahr [5.4 Glossar]"/>
    <hyperlink ref="D45" location="Link_Ergebnis_KWA" display="nähere Infos unter [6 Ergebnis]"/>
  </hyperlinks>
  <pageMargins left="0.23622047244094491" right="0.23622047244094491" top="0.74803149606299213" bottom="0.74803149606299213" header="0.31496062992125984" footer="0.31496062992125984"/>
  <pageSetup paperSize="9" scale="59" fitToHeight="0" orientation="portrait" r:id="rId7"/>
  <rowBreaks count="2" manualBreakCount="2">
    <brk id="45" min="1" max="6" man="1"/>
    <brk id="80" min="1" max="6" man="1"/>
  </rowBreaks>
  <colBreaks count="1" manualBreakCount="1">
    <brk id="7" min="1" max="12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8" tint="0.59999389629810485"/>
    <outlinePr summaryBelow="0" summaryRight="0"/>
    <pageSetUpPr fitToPage="1"/>
  </sheetPr>
  <dimension ref="A1:W130"/>
  <sheetViews>
    <sheetView showGridLines="0" topLeftCell="A79" zoomScale="85" zoomScaleNormal="85" workbookViewId="0">
      <selection activeCell="E16" sqref="E16:E17"/>
    </sheetView>
  </sheetViews>
  <sheetFormatPr baseColWidth="10" defaultColWidth="10.85546875" defaultRowHeight="16.5" x14ac:dyDescent="0.3"/>
  <cols>
    <col min="1" max="1" width="3.140625" style="114" customWidth="1"/>
    <col min="2" max="2" width="3.140625" style="119" customWidth="1"/>
    <col min="3" max="3" width="3.140625" style="160" customWidth="1"/>
    <col min="4" max="4" width="45.85546875" style="160" customWidth="1"/>
    <col min="5" max="5" width="26.140625" style="160" customWidth="1"/>
    <col min="6" max="6" width="84.42578125" style="160" customWidth="1"/>
    <col min="7" max="7" width="3.140625" style="119" customWidth="1"/>
    <col min="8" max="8" width="3.140625" style="114" customWidth="1"/>
    <col min="9" max="10" width="3.140625" style="160" hidden="1" customWidth="1"/>
    <col min="11" max="11" width="3.140625" style="202" hidden="1" customWidth="1"/>
    <col min="12" max="12" width="31.7109375" style="202" hidden="1" customWidth="1"/>
    <col min="13" max="15" width="10.85546875" style="202" hidden="1" customWidth="1"/>
    <col min="16" max="16" width="25.85546875" style="202" hidden="1" customWidth="1"/>
    <col min="17" max="17" width="10.5703125" style="202" hidden="1" customWidth="1"/>
    <col min="18" max="18" width="27.140625" style="202" hidden="1" customWidth="1"/>
    <col min="19" max="21" width="10.85546875" style="202" hidden="1" customWidth="1"/>
    <col min="22" max="22" width="82.7109375" style="202" hidden="1" customWidth="1"/>
    <col min="23" max="16384" width="10.85546875" style="160"/>
  </cols>
  <sheetData>
    <row r="1" spans="1:23" s="114" customFormat="1" x14ac:dyDescent="0.3">
      <c r="I1" s="73"/>
      <c r="J1" s="73"/>
      <c r="K1" s="86"/>
      <c r="L1" s="86"/>
      <c r="M1" s="86"/>
      <c r="N1" s="86"/>
      <c r="O1" s="86"/>
      <c r="P1" s="86"/>
      <c r="Q1" s="86"/>
      <c r="R1" s="86"/>
      <c r="S1" s="86"/>
      <c r="T1" s="86"/>
      <c r="U1" s="86"/>
      <c r="V1" s="86"/>
    </row>
    <row r="2" spans="1:23" s="114" customFormat="1" x14ac:dyDescent="0.3">
      <c r="B2" s="73"/>
      <c r="C2" s="73"/>
      <c r="D2" s="73"/>
      <c r="E2" s="73"/>
      <c r="F2" s="73"/>
      <c r="G2" s="73"/>
      <c r="I2" s="73"/>
      <c r="J2" s="73"/>
      <c r="K2" s="86"/>
      <c r="L2" s="86"/>
      <c r="M2" s="86"/>
      <c r="N2" s="86"/>
      <c r="O2" s="86"/>
      <c r="P2" s="86"/>
      <c r="Q2" s="86"/>
      <c r="R2" s="86"/>
      <c r="S2" s="86"/>
      <c r="T2" s="86"/>
      <c r="U2" s="86"/>
      <c r="V2" s="86"/>
    </row>
    <row r="3" spans="1:23" s="114" customFormat="1" ht="21" x14ac:dyDescent="0.4">
      <c r="B3" s="73"/>
      <c r="C3" s="125" t="s">
        <v>10</v>
      </c>
      <c r="D3" s="1"/>
      <c r="E3" s="1"/>
      <c r="F3" s="1"/>
      <c r="G3" s="73"/>
      <c r="I3" s="73"/>
      <c r="J3" s="73"/>
      <c r="K3" s="86"/>
      <c r="L3" s="42" t="s">
        <v>201</v>
      </c>
      <c r="M3" s="39"/>
      <c r="N3" s="39"/>
      <c r="O3" s="36"/>
      <c r="P3" s="36" t="s">
        <v>210</v>
      </c>
      <c r="Q3" s="40"/>
      <c r="R3" s="36"/>
      <c r="S3" s="86"/>
      <c r="T3" s="86"/>
      <c r="U3" s="86"/>
      <c r="V3" s="86"/>
    </row>
    <row r="4" spans="1:23" s="114" customFormat="1" ht="18.600000000000001" customHeight="1" x14ac:dyDescent="0.3">
      <c r="B4" s="73"/>
      <c r="C4" s="1"/>
      <c r="D4" s="1"/>
      <c r="E4" s="1"/>
      <c r="F4" s="1"/>
      <c r="G4" s="73"/>
      <c r="I4" s="73"/>
      <c r="J4" s="73"/>
      <c r="K4" s="86"/>
      <c r="L4" s="58" t="s">
        <v>192</v>
      </c>
      <c r="M4" s="56">
        <v>3</v>
      </c>
      <c r="N4" s="55" t="s">
        <v>192</v>
      </c>
      <c r="O4" s="36"/>
      <c r="P4" s="67" t="s">
        <v>211</v>
      </c>
      <c r="Q4" s="78" t="s">
        <v>192</v>
      </c>
      <c r="R4" s="79" t="s">
        <v>224</v>
      </c>
      <c r="S4" s="86"/>
      <c r="T4" s="55" t="s">
        <v>343</v>
      </c>
      <c r="U4" s="650" t="s">
        <v>344</v>
      </c>
      <c r="V4" s="651"/>
    </row>
    <row r="5" spans="1:23" s="119" customFormat="1" ht="90" customHeight="1" x14ac:dyDescent="0.3">
      <c r="B5" s="72"/>
      <c r="C5" s="4"/>
      <c r="D5" s="613" t="s">
        <v>674</v>
      </c>
      <c r="E5" s="613"/>
      <c r="F5" s="613"/>
      <c r="G5" s="72"/>
      <c r="I5" s="72"/>
      <c r="J5" s="72"/>
      <c r="K5" s="109"/>
      <c r="L5" s="59" t="s">
        <v>193</v>
      </c>
      <c r="M5" s="57">
        <v>2</v>
      </c>
      <c r="N5" s="60" t="s">
        <v>193</v>
      </c>
      <c r="O5" s="39"/>
      <c r="P5" s="67" t="s">
        <v>212</v>
      </c>
      <c r="Q5" s="78" t="s">
        <v>192</v>
      </c>
      <c r="R5" s="79" t="s">
        <v>224</v>
      </c>
      <c r="S5" s="109"/>
      <c r="T5" s="55" t="s">
        <v>342</v>
      </c>
      <c r="U5" s="650" t="s">
        <v>356</v>
      </c>
      <c r="V5" s="651"/>
    </row>
    <row r="6" spans="1:23" s="119" customFormat="1" ht="16.5" customHeight="1" thickBot="1" x14ac:dyDescent="0.35">
      <c r="B6" s="72"/>
      <c r="C6" s="4"/>
      <c r="D6" s="29"/>
      <c r="E6" s="29"/>
      <c r="F6" s="29"/>
      <c r="G6" s="72"/>
      <c r="I6" s="72"/>
      <c r="J6" s="72"/>
      <c r="K6" s="109"/>
      <c r="L6" s="58" t="s">
        <v>90</v>
      </c>
      <c r="M6" s="56">
        <v>1</v>
      </c>
      <c r="N6" s="55" t="s">
        <v>90</v>
      </c>
      <c r="O6" s="39"/>
      <c r="P6" s="68" t="s">
        <v>213</v>
      </c>
      <c r="Q6" s="79" t="s">
        <v>193</v>
      </c>
      <c r="R6" s="79" t="s">
        <v>222</v>
      </c>
      <c r="S6" s="109"/>
      <c r="T6" s="55" t="s">
        <v>345</v>
      </c>
      <c r="U6" s="650" t="s">
        <v>344</v>
      </c>
      <c r="V6" s="651"/>
    </row>
    <row r="7" spans="1:23" s="119" customFormat="1" ht="21.95" customHeight="1" thickBot="1" x14ac:dyDescent="0.35">
      <c r="B7" s="72"/>
      <c r="C7" s="4"/>
      <c r="D7" s="624" t="s">
        <v>394</v>
      </c>
      <c r="E7" s="625"/>
      <c r="F7" s="28"/>
      <c r="G7" s="72"/>
      <c r="I7" s="72"/>
      <c r="J7" s="72"/>
      <c r="K7" s="109"/>
      <c r="L7" s="58" t="s">
        <v>194</v>
      </c>
      <c r="M7" s="56">
        <v>0</v>
      </c>
      <c r="N7" s="55" t="s">
        <v>90</v>
      </c>
      <c r="O7" s="111"/>
      <c r="P7" s="68" t="s">
        <v>214</v>
      </c>
      <c r="Q7" s="79" t="s">
        <v>192</v>
      </c>
      <c r="R7" s="79" t="s">
        <v>224</v>
      </c>
      <c r="S7" s="109"/>
      <c r="T7" s="55" t="s">
        <v>355</v>
      </c>
      <c r="U7" s="650" t="s">
        <v>244</v>
      </c>
      <c r="V7" s="651"/>
    </row>
    <row r="8" spans="1:23" s="119" customFormat="1" ht="21.95" customHeight="1" thickBot="1" x14ac:dyDescent="0.35">
      <c r="B8" s="72"/>
      <c r="C8" s="4"/>
      <c r="D8" s="622" t="s">
        <v>186</v>
      </c>
      <c r="E8" s="623"/>
      <c r="F8" s="28"/>
      <c r="G8" s="72"/>
      <c r="I8" s="72"/>
      <c r="J8" s="72"/>
      <c r="K8" s="109"/>
      <c r="L8" s="55"/>
      <c r="M8" s="56">
        <v>-1</v>
      </c>
      <c r="N8" s="55" t="s">
        <v>90</v>
      </c>
      <c r="O8" s="62"/>
      <c r="P8" s="55" t="s">
        <v>215</v>
      </c>
      <c r="Q8" s="58" t="s">
        <v>193</v>
      </c>
      <c r="R8" s="58" t="s">
        <v>222</v>
      </c>
      <c r="S8" s="109"/>
      <c r="T8" s="55" t="s">
        <v>346</v>
      </c>
      <c r="U8" s="650" t="s">
        <v>344</v>
      </c>
      <c r="V8" s="651"/>
    </row>
    <row r="9" spans="1:23" s="119" customFormat="1" ht="21.95" customHeight="1" thickBot="1" x14ac:dyDescent="0.35">
      <c r="B9" s="72"/>
      <c r="C9" s="4"/>
      <c r="D9" s="620" t="s">
        <v>393</v>
      </c>
      <c r="E9" s="621"/>
      <c r="F9" s="28"/>
      <c r="G9" s="72"/>
      <c r="I9" s="72"/>
      <c r="J9" s="72"/>
      <c r="K9" s="109"/>
      <c r="L9" s="36"/>
      <c r="M9" s="37"/>
      <c r="N9" s="36"/>
      <c r="O9" s="63"/>
      <c r="P9" s="68" t="s">
        <v>216</v>
      </c>
      <c r="Q9" s="79" t="s">
        <v>90</v>
      </c>
      <c r="R9" s="79" t="s">
        <v>223</v>
      </c>
      <c r="S9" s="109"/>
      <c r="T9" s="55" t="s">
        <v>347</v>
      </c>
      <c r="U9" s="650" t="s">
        <v>244</v>
      </c>
      <c r="V9" s="651"/>
    </row>
    <row r="10" spans="1:23" s="114" customFormat="1" ht="16.5" customHeight="1" x14ac:dyDescent="0.3">
      <c r="B10" s="73"/>
      <c r="C10" s="1"/>
      <c r="D10" s="1"/>
      <c r="E10" s="1"/>
      <c r="F10" s="1"/>
      <c r="G10" s="73"/>
      <c r="I10" s="73"/>
      <c r="J10" s="73"/>
      <c r="K10" s="86"/>
      <c r="L10" s="49"/>
      <c r="M10" s="50"/>
      <c r="N10" s="49"/>
      <c r="O10" s="62"/>
      <c r="P10" s="69" t="s">
        <v>217</v>
      </c>
      <c r="Q10" s="80" t="s">
        <v>193</v>
      </c>
      <c r="R10" s="58" t="s">
        <v>222</v>
      </c>
      <c r="S10" s="86"/>
      <c r="T10" s="86"/>
      <c r="U10" s="86"/>
      <c r="V10" s="86"/>
    </row>
    <row r="11" spans="1:23" s="116" customFormat="1" ht="30" customHeight="1" x14ac:dyDescent="0.3">
      <c r="B11" s="86"/>
      <c r="C11" s="252" t="s">
        <v>64</v>
      </c>
      <c r="D11" s="253"/>
      <c r="E11" s="253"/>
      <c r="F11" s="253"/>
      <c r="G11" s="86"/>
      <c r="I11" s="73"/>
      <c r="J11" s="73"/>
      <c r="K11" s="86"/>
      <c r="L11" s="69" t="s">
        <v>202</v>
      </c>
      <c r="M11" s="107">
        <v>1</v>
      </c>
      <c r="N11" s="69" t="s">
        <v>202</v>
      </c>
      <c r="O11" s="62"/>
      <c r="P11" s="69" t="s">
        <v>218</v>
      </c>
      <c r="Q11" s="80" t="s">
        <v>90</v>
      </c>
      <c r="R11" s="58" t="s">
        <v>223</v>
      </c>
      <c r="S11" s="86"/>
      <c r="T11" s="36"/>
      <c r="U11" s="36"/>
      <c r="V11" s="36"/>
      <c r="W11" s="114"/>
    </row>
    <row r="12" spans="1:23" ht="14.45" customHeight="1" x14ac:dyDescent="0.3">
      <c r="B12" s="74"/>
      <c r="C12" s="1"/>
      <c r="D12" s="1"/>
      <c r="E12" s="1"/>
      <c r="F12" s="1"/>
      <c r="G12" s="74"/>
      <c r="I12"/>
      <c r="J12"/>
      <c r="K12" s="88"/>
      <c r="L12" s="55" t="s">
        <v>203</v>
      </c>
      <c r="M12" s="56">
        <v>0</v>
      </c>
      <c r="N12" s="55" t="s">
        <v>203</v>
      </c>
      <c r="O12" s="62"/>
      <c r="P12" s="55" t="s">
        <v>219</v>
      </c>
      <c r="Q12" s="58" t="s">
        <v>90</v>
      </c>
      <c r="R12" s="58" t="s">
        <v>223</v>
      </c>
      <c r="S12" s="88"/>
      <c r="T12" s="36"/>
      <c r="U12" s="36"/>
      <c r="V12" s="36"/>
    </row>
    <row r="13" spans="1:23" s="116" customFormat="1" ht="30" customHeight="1" x14ac:dyDescent="0.25">
      <c r="B13" s="86"/>
      <c r="C13" s="126"/>
      <c r="D13" s="126" t="s">
        <v>108</v>
      </c>
      <c r="E13" s="127"/>
      <c r="F13" s="127"/>
      <c r="G13" s="86"/>
      <c r="I13" s="86"/>
      <c r="J13" s="86"/>
      <c r="K13" s="86"/>
      <c r="L13" s="86"/>
      <c r="M13" s="86"/>
      <c r="N13" s="86"/>
      <c r="O13" s="64"/>
      <c r="P13" s="86"/>
      <c r="Q13" s="86"/>
      <c r="R13" s="36"/>
      <c r="S13" s="36"/>
      <c r="T13" s="36"/>
      <c r="U13" s="36"/>
      <c r="V13" s="36"/>
      <c r="W13" s="200"/>
    </row>
    <row r="14" spans="1:23" s="133" customFormat="1" x14ac:dyDescent="0.25">
      <c r="A14" s="120"/>
      <c r="B14" s="74"/>
      <c r="C14" s="11"/>
      <c r="D14" s="11"/>
      <c r="E14" s="151" t="s">
        <v>408</v>
      </c>
      <c r="F14" s="180" t="s">
        <v>390</v>
      </c>
      <c r="G14" s="74"/>
      <c r="H14" s="120"/>
      <c r="I14" s="76"/>
      <c r="J14" s="76"/>
      <c r="K14" s="110"/>
      <c r="L14" s="110"/>
      <c r="M14" s="110"/>
      <c r="N14" s="110"/>
      <c r="O14" s="110"/>
      <c r="P14" s="110"/>
      <c r="Q14" s="110"/>
      <c r="R14" s="110"/>
      <c r="S14" s="110"/>
      <c r="T14" s="36"/>
      <c r="U14" s="36"/>
      <c r="V14" s="36"/>
    </row>
    <row r="15" spans="1:23" s="162" customFormat="1" ht="20.100000000000001" customHeight="1" x14ac:dyDescent="0.25">
      <c r="A15" s="120"/>
      <c r="B15" s="74"/>
      <c r="C15" s="128" t="s">
        <v>116</v>
      </c>
      <c r="D15" s="129"/>
      <c r="E15" s="130"/>
      <c r="F15" s="131"/>
      <c r="G15" s="74"/>
      <c r="H15" s="120"/>
      <c r="I15" s="76"/>
      <c r="J15" s="76"/>
      <c r="K15" s="120"/>
      <c r="O15" s="135"/>
      <c r="R15" s="135"/>
      <c r="S15" s="135"/>
      <c r="T15" s="135"/>
      <c r="U15" s="135"/>
      <c r="V15" s="135"/>
      <c r="W15" s="133"/>
    </row>
    <row r="16" spans="1:23" ht="45" x14ac:dyDescent="0.3">
      <c r="A16" s="120"/>
      <c r="B16" s="74"/>
      <c r="C16" s="1"/>
      <c r="D16" s="12" t="s">
        <v>398</v>
      </c>
      <c r="E16" s="603"/>
      <c r="F16" s="609"/>
      <c r="G16" s="74"/>
      <c r="H16" s="120"/>
      <c r="I16"/>
      <c r="J16"/>
      <c r="K16" s="74"/>
      <c r="L16" s="71" t="s">
        <v>234</v>
      </c>
      <c r="M16" s="44"/>
      <c r="N16" s="45"/>
      <c r="O16" s="45"/>
      <c r="P16" s="85" t="s">
        <v>392</v>
      </c>
      <c r="Q16" s="44"/>
      <c r="R16" s="45"/>
      <c r="S16" s="45"/>
      <c r="T16" s="45"/>
      <c r="U16" s="45"/>
      <c r="V16" s="45"/>
    </row>
    <row r="17" spans="1:23" s="159" customFormat="1" ht="15.95" customHeight="1" x14ac:dyDescent="0.3">
      <c r="A17" s="121"/>
      <c r="B17" s="75"/>
      <c r="C17" s="18"/>
      <c r="D17" s="468" t="s">
        <v>726</v>
      </c>
      <c r="E17" s="603"/>
      <c r="F17" s="665"/>
      <c r="G17" s="75"/>
      <c r="H17" s="121"/>
      <c r="I17" s="35"/>
      <c r="J17" s="35"/>
      <c r="K17" s="75"/>
      <c r="L17" s="47"/>
      <c r="M17" s="47"/>
      <c r="N17" s="47"/>
      <c r="O17" s="63"/>
      <c r="P17" s="112"/>
      <c r="Q17" s="112"/>
      <c r="R17" s="47"/>
      <c r="S17" s="112"/>
      <c r="T17" s="112"/>
      <c r="U17" s="47"/>
      <c r="V17" s="47"/>
    </row>
    <row r="18" spans="1:23" ht="35.1" customHeight="1" x14ac:dyDescent="0.3">
      <c r="A18" s="120"/>
      <c r="B18" s="74"/>
      <c r="C18" s="1"/>
      <c r="D18" s="141" t="s">
        <v>91</v>
      </c>
      <c r="E18" s="676"/>
      <c r="F18" s="677"/>
      <c r="G18" s="74"/>
      <c r="H18" s="120"/>
      <c r="I18"/>
      <c r="J18"/>
      <c r="K18" s="74"/>
      <c r="L18" s="43" t="s">
        <v>196</v>
      </c>
      <c r="M18" s="54" t="str">
        <f>IF(ISBLANK(E21),"",VLOOKUP(E21,$L$4:$M$7,2,FALSE))</f>
        <v/>
      </c>
      <c r="N18" s="45"/>
      <c r="O18" s="45"/>
      <c r="P18" s="53" t="s">
        <v>226</v>
      </c>
      <c r="Q18" s="54">
        <f>IF(E21="Keine",IF(ISBLANK(F21),1,0),IF(F21&lt;&gt;"",1,0))</f>
        <v>0</v>
      </c>
      <c r="R18" s="45"/>
      <c r="S18" s="45"/>
      <c r="T18" s="53" t="s">
        <v>225</v>
      </c>
      <c r="U18" s="54">
        <f>COUNTA(E18:F20,E21:E27)</f>
        <v>0</v>
      </c>
      <c r="V18" s="45"/>
    </row>
    <row r="19" spans="1:23" ht="23.45" customHeight="1" x14ac:dyDescent="0.3">
      <c r="A19" s="120"/>
      <c r="B19" s="74"/>
      <c r="C19" s="1"/>
      <c r="D19" s="141" t="s">
        <v>38</v>
      </c>
      <c r="E19" s="661"/>
      <c r="F19" s="662"/>
      <c r="G19" s="74"/>
      <c r="H19" s="120"/>
      <c r="I19"/>
      <c r="J19"/>
      <c r="K19" s="74"/>
      <c r="L19" s="639" t="s">
        <v>197</v>
      </c>
      <c r="M19" s="637" t="str">
        <f>IF(ISBLANK(E22),"",VLOOKUP(E22,$L$4:$M$7,2,FALSE))</f>
        <v/>
      </c>
      <c r="N19" s="640" t="s">
        <v>227</v>
      </c>
      <c r="O19" s="641"/>
      <c r="P19" s="642"/>
      <c r="Q19" s="637">
        <f>IF(E22="Keine",IF(ISBLANK(F22),1,0),IF(F22&lt;&gt;"",1,0))</f>
        <v>0</v>
      </c>
      <c r="R19" s="45"/>
      <c r="S19" s="45"/>
      <c r="T19" s="53" t="s">
        <v>391</v>
      </c>
      <c r="U19" s="54">
        <f>SUM(Q18:Q24)</f>
        <v>0</v>
      </c>
      <c r="V19" s="45"/>
    </row>
    <row r="20" spans="1:23" s="159" customFormat="1" ht="30" x14ac:dyDescent="0.3">
      <c r="A20" s="121"/>
      <c r="B20" s="75"/>
      <c r="C20" s="18"/>
      <c r="D20" s="468" t="s">
        <v>725</v>
      </c>
      <c r="E20" s="663"/>
      <c r="F20" s="664"/>
      <c r="G20" s="75"/>
      <c r="H20" s="121"/>
      <c r="I20" s="35"/>
      <c r="J20" s="35"/>
      <c r="K20" s="74"/>
      <c r="L20" s="639"/>
      <c r="M20" s="638"/>
      <c r="N20" s="640"/>
      <c r="O20" s="641"/>
      <c r="P20" s="642"/>
      <c r="Q20" s="638"/>
      <c r="R20" s="45"/>
      <c r="S20" s="45"/>
      <c r="T20" s="45"/>
      <c r="U20" s="45"/>
      <c r="V20" s="45"/>
    </row>
    <row r="21" spans="1:23" ht="45" customHeight="1" x14ac:dyDescent="0.3">
      <c r="A21" s="120"/>
      <c r="B21" s="74"/>
      <c r="C21" s="1"/>
      <c r="D21" s="141" t="s">
        <v>409</v>
      </c>
      <c r="E21" s="366"/>
      <c r="F21" s="215"/>
      <c r="G21" s="74"/>
      <c r="H21" s="120"/>
      <c r="I21"/>
      <c r="J21"/>
      <c r="K21" s="74"/>
      <c r="L21" s="43" t="s">
        <v>198</v>
      </c>
      <c r="M21" s="54" t="str">
        <f>IF(ISBLANK(E23),"",VLOOKUP(E23,$L$4:$M$7,2,FALSE))</f>
        <v/>
      </c>
      <c r="N21" s="45"/>
      <c r="O21" s="45"/>
      <c r="P21" s="53" t="s">
        <v>228</v>
      </c>
      <c r="Q21" s="54">
        <f>IF(E23="Keine",IF(ISBLANK(F23),1,0),IF(F23&lt;&gt;"",1,0))</f>
        <v>0</v>
      </c>
      <c r="R21" s="45"/>
      <c r="S21" s="45"/>
      <c r="T21" s="53" t="s">
        <v>235</v>
      </c>
      <c r="U21" s="54">
        <f>U19+U18</f>
        <v>0</v>
      </c>
      <c r="V21" s="45"/>
    </row>
    <row r="22" spans="1:23" ht="35.1" customHeight="1" x14ac:dyDescent="0.3">
      <c r="A22" s="120"/>
      <c r="B22" s="74"/>
      <c r="C22" s="1"/>
      <c r="D22" s="141" t="s">
        <v>405</v>
      </c>
      <c r="E22" s="214"/>
      <c r="F22" s="215"/>
      <c r="G22" s="74"/>
      <c r="H22" s="120"/>
      <c r="I22"/>
      <c r="J22"/>
      <c r="K22" s="74"/>
      <c r="L22" s="43" t="s">
        <v>199</v>
      </c>
      <c r="M22" s="54" t="str">
        <f>IF(ISBLANK(E24),"",VLOOKUP(E24,$L$4:$M$7,2,FALSE))</f>
        <v/>
      </c>
      <c r="N22" s="45"/>
      <c r="O22" s="45"/>
      <c r="P22" s="53" t="s">
        <v>229</v>
      </c>
      <c r="Q22" s="54">
        <f>IF(E24="Keine",IF(ISBLANK(F24),1,0),IF(F24&lt;&gt;"",1,0))</f>
        <v>0</v>
      </c>
      <c r="R22" s="45"/>
      <c r="S22" s="45"/>
      <c r="T22" s="53" t="s">
        <v>241</v>
      </c>
      <c r="U22" s="54">
        <f>IF(AND(E16="",U21&gt;0),1,0)</f>
        <v>0</v>
      </c>
      <c r="V22" s="45"/>
    </row>
    <row r="23" spans="1:23" ht="35.1" customHeight="1" x14ac:dyDescent="0.3">
      <c r="A23" s="120"/>
      <c r="B23" s="74"/>
      <c r="C23" s="1"/>
      <c r="D23" s="142" t="s">
        <v>406</v>
      </c>
      <c r="E23" s="214"/>
      <c r="F23" s="215"/>
      <c r="G23" s="74"/>
      <c r="H23" s="120"/>
      <c r="I23"/>
      <c r="J23"/>
      <c r="K23" s="74"/>
      <c r="L23" s="43" t="s">
        <v>200</v>
      </c>
      <c r="M23" s="54" t="str">
        <f>IF(ISBLANK(E25),"",VLOOKUP(E25,$L$4:$M$7,2,FALSE))</f>
        <v/>
      </c>
      <c r="N23" s="45"/>
      <c r="O23" s="45"/>
      <c r="P23" s="53" t="s">
        <v>230</v>
      </c>
      <c r="Q23" s="54">
        <f>IF(E25="Keine",IF(ISBLANK(F25),1,0),IF(F25&lt;&gt;"",1,0))</f>
        <v>0</v>
      </c>
      <c r="R23" s="45"/>
      <c r="S23" s="45"/>
      <c r="T23" s="53" t="s">
        <v>236</v>
      </c>
      <c r="U23" s="54">
        <f>IF(AND(E16="Nein",U21&gt;0),1,0)</f>
        <v>0</v>
      </c>
      <c r="V23" s="45"/>
    </row>
    <row r="24" spans="1:23" ht="45" customHeight="1" x14ac:dyDescent="0.3">
      <c r="A24" s="120"/>
      <c r="B24" s="74"/>
      <c r="C24" s="1"/>
      <c r="D24" s="142" t="s">
        <v>410</v>
      </c>
      <c r="E24" s="214"/>
      <c r="F24" s="215"/>
      <c r="G24" s="74"/>
      <c r="H24" s="120"/>
      <c r="I24"/>
      <c r="J24"/>
      <c r="K24" s="74"/>
      <c r="L24" s="45"/>
      <c r="M24" s="44"/>
      <c r="N24" s="45"/>
      <c r="O24" s="45"/>
      <c r="P24" s="53" t="s">
        <v>231</v>
      </c>
      <c r="Q24" s="54">
        <f>IF(E26="Nein",IF(ISBLANK(F26),1,0),IF(F26&lt;&gt;"",1,0))</f>
        <v>0</v>
      </c>
      <c r="R24" s="45"/>
      <c r="S24" s="45"/>
      <c r="T24" s="53" t="s">
        <v>237</v>
      </c>
      <c r="U24" s="54">
        <f>IF(AND(E16="Ja",U21&lt;&gt;14),1,0)</f>
        <v>0</v>
      </c>
      <c r="V24" s="45"/>
    </row>
    <row r="25" spans="1:23" ht="60" customHeight="1" x14ac:dyDescent="0.3">
      <c r="A25" s="120"/>
      <c r="B25" s="74"/>
      <c r="C25" s="1"/>
      <c r="D25" s="177" t="s">
        <v>407</v>
      </c>
      <c r="E25" s="216"/>
      <c r="F25" s="217"/>
      <c r="G25" s="74"/>
      <c r="H25" s="120"/>
      <c r="I25"/>
      <c r="J25"/>
      <c r="K25" s="74"/>
      <c r="L25" s="84" t="s">
        <v>232</v>
      </c>
      <c r="M25" s="82">
        <f>MAX(M18:M23)</f>
        <v>0</v>
      </c>
      <c r="N25" s="45"/>
      <c r="O25" s="45"/>
      <c r="P25" s="45"/>
      <c r="Q25" s="44"/>
      <c r="R25" s="45"/>
      <c r="S25" s="45"/>
      <c r="T25" s="53" t="s">
        <v>238</v>
      </c>
      <c r="U25" s="54">
        <f>SUM(U22:U24)</f>
        <v>0</v>
      </c>
      <c r="V25" s="45"/>
    </row>
    <row r="26" spans="1:23" ht="45" customHeight="1" x14ac:dyDescent="0.3">
      <c r="A26" s="120"/>
      <c r="B26" s="74"/>
      <c r="C26" s="1"/>
      <c r="D26" s="12" t="s">
        <v>183</v>
      </c>
      <c r="E26" s="668"/>
      <c r="F26" s="670"/>
      <c r="G26" s="74"/>
      <c r="H26" s="120"/>
      <c r="I26"/>
      <c r="J26"/>
      <c r="K26" s="74"/>
      <c r="L26" s="83" t="s">
        <v>233</v>
      </c>
      <c r="M26" s="82">
        <f>IF(E26="Ja",M25-1,M25)</f>
        <v>0</v>
      </c>
      <c r="N26" s="45"/>
      <c r="O26" s="45"/>
      <c r="P26" s="45"/>
      <c r="Q26" s="44"/>
      <c r="R26" s="45"/>
      <c r="S26" s="45"/>
      <c r="T26" s="53" t="s">
        <v>240</v>
      </c>
      <c r="U26" s="54">
        <f>IF(AND(E16="",U21=0),1,0)</f>
        <v>1</v>
      </c>
      <c r="V26" s="45"/>
    </row>
    <row r="27" spans="1:23" s="159" customFormat="1" ht="15.95" customHeight="1" thickBot="1" x14ac:dyDescent="0.35">
      <c r="A27" s="121"/>
      <c r="B27" s="75"/>
      <c r="C27" s="18"/>
      <c r="D27" s="469" t="s">
        <v>727</v>
      </c>
      <c r="E27" s="669"/>
      <c r="F27" s="671"/>
      <c r="G27" s="75"/>
      <c r="H27" s="121"/>
      <c r="I27" s="35"/>
      <c r="J27" s="35"/>
      <c r="K27" s="75"/>
      <c r="L27" s="71" t="s">
        <v>195</v>
      </c>
      <c r="M27" s="82" t="str">
        <f>IF(E16="Ja",VLOOKUP(M26,$M$4:$N$8,2,FALSE),"Niedrig")</f>
        <v>Niedrig</v>
      </c>
      <c r="N27" s="47"/>
      <c r="O27" s="47"/>
      <c r="P27" s="112"/>
      <c r="Q27" s="112"/>
      <c r="R27" s="47"/>
      <c r="S27" s="47"/>
      <c r="T27" s="47"/>
      <c r="U27" s="47"/>
      <c r="V27" s="47"/>
    </row>
    <row r="28" spans="1:23" ht="12.95" customHeight="1" x14ac:dyDescent="0.3">
      <c r="A28" s="120"/>
      <c r="B28" s="74"/>
      <c r="C28" s="1"/>
      <c r="D28" s="99"/>
      <c r="E28" s="34"/>
      <c r="F28" s="34"/>
      <c r="G28" s="74"/>
      <c r="H28" s="120"/>
      <c r="I28"/>
      <c r="J28"/>
      <c r="K28" s="74"/>
      <c r="L28" s="45"/>
      <c r="M28" s="44"/>
      <c r="N28" s="45"/>
      <c r="O28" s="45"/>
      <c r="P28" s="45"/>
      <c r="Q28" s="44"/>
      <c r="R28" s="45"/>
      <c r="S28" s="45"/>
      <c r="T28" s="45"/>
      <c r="U28" s="45"/>
      <c r="V28" s="45"/>
    </row>
    <row r="29" spans="1:23" s="202" customFormat="1" ht="20.100000000000001" customHeight="1" x14ac:dyDescent="0.25">
      <c r="A29" s="120"/>
      <c r="B29" s="74"/>
      <c r="C29" s="128" t="s">
        <v>93</v>
      </c>
      <c r="D29" s="132"/>
      <c r="E29" s="130"/>
      <c r="F29" s="131"/>
      <c r="G29" s="74"/>
      <c r="H29" s="120"/>
      <c r="I29"/>
      <c r="J29"/>
      <c r="K29" s="120"/>
      <c r="L29" s="162"/>
      <c r="M29" s="162"/>
      <c r="N29" s="162"/>
      <c r="O29" s="135"/>
      <c r="P29" s="162"/>
      <c r="Q29" s="162"/>
      <c r="R29" s="135"/>
      <c r="S29" s="135"/>
      <c r="T29" s="135"/>
      <c r="U29" s="135"/>
      <c r="V29" s="135"/>
      <c r="W29" s="160"/>
    </row>
    <row r="30" spans="1:23" ht="31.5" customHeight="1" x14ac:dyDescent="0.3">
      <c r="A30" s="120"/>
      <c r="B30" s="74"/>
      <c r="C30" s="1"/>
      <c r="D30" s="12" t="s">
        <v>420</v>
      </c>
      <c r="E30" s="603"/>
      <c r="F30" s="609"/>
      <c r="G30" s="74"/>
      <c r="H30" s="120"/>
      <c r="I30"/>
      <c r="J30"/>
      <c r="K30" s="88"/>
      <c r="L30" s="88"/>
      <c r="M30" s="88"/>
      <c r="N30" s="88"/>
      <c r="O30" s="88"/>
      <c r="P30" s="88"/>
      <c r="Q30" s="88"/>
      <c r="R30" s="88"/>
      <c r="S30" s="88"/>
      <c r="T30" s="88"/>
      <c r="U30" s="88"/>
      <c r="V30" s="88"/>
    </row>
    <row r="31" spans="1:23" s="159" customFormat="1" ht="30" x14ac:dyDescent="0.3">
      <c r="A31" s="121"/>
      <c r="B31" s="75"/>
      <c r="C31" s="18"/>
      <c r="D31" s="468" t="s">
        <v>725</v>
      </c>
      <c r="E31" s="603"/>
      <c r="F31" s="610"/>
      <c r="G31" s="75"/>
      <c r="H31" s="121"/>
      <c r="I31" s="35"/>
      <c r="J31" s="35"/>
      <c r="K31" s="86"/>
      <c r="L31" s="88"/>
      <c r="M31" s="86"/>
      <c r="N31" s="86"/>
      <c r="O31" s="86"/>
      <c r="P31" s="86"/>
      <c r="Q31" s="86"/>
      <c r="R31" s="86"/>
      <c r="S31" s="113"/>
      <c r="T31" s="113" t="s">
        <v>361</v>
      </c>
      <c r="U31" s="54">
        <f>IF(OR($E$30="Ja",$E$30=""),IF(E32="",1,0),IF(E32&lt;&gt;"",1,0))</f>
        <v>1</v>
      </c>
      <c r="V31" s="112"/>
    </row>
    <row r="32" spans="1:23" ht="45" x14ac:dyDescent="0.3">
      <c r="A32" s="120"/>
      <c r="B32" s="74"/>
      <c r="C32" s="1"/>
      <c r="D32" s="141" t="s">
        <v>423</v>
      </c>
      <c r="E32" s="672"/>
      <c r="F32" s="652"/>
      <c r="G32" s="74"/>
      <c r="H32" s="120"/>
      <c r="I32"/>
      <c r="J32"/>
      <c r="K32" s="88"/>
      <c r="L32" s="69" t="s">
        <v>209</v>
      </c>
      <c r="M32" s="69">
        <v>1</v>
      </c>
      <c r="N32" s="88"/>
      <c r="O32" s="684" t="s">
        <v>255</v>
      </c>
      <c r="P32" s="685"/>
      <c r="Q32" s="82" t="b">
        <f>IF(E32&lt;&gt;"",IF(E32="Ja",1,"0"))</f>
        <v>0</v>
      </c>
      <c r="R32" s="88"/>
      <c r="S32" s="112"/>
      <c r="T32" s="113" t="s">
        <v>360</v>
      </c>
      <c r="U32" s="54">
        <f>IF(OR($E$30="Ja",$E$30=""),IF(E35="",1,0),IF(E35&lt;&gt;"",1,0))</f>
        <v>1</v>
      </c>
      <c r="V32" s="88"/>
    </row>
    <row r="33" spans="1:23" s="159" customFormat="1" ht="15.95" customHeight="1" x14ac:dyDescent="0.3">
      <c r="A33" s="121"/>
      <c r="B33" s="75"/>
      <c r="C33" s="18"/>
      <c r="D33" s="468" t="s">
        <v>39</v>
      </c>
      <c r="E33" s="673"/>
      <c r="F33" s="652"/>
      <c r="G33" s="75"/>
      <c r="H33" s="121"/>
      <c r="I33" s="35"/>
      <c r="J33" s="35"/>
      <c r="K33" s="86"/>
      <c r="L33" s="69" t="s">
        <v>251</v>
      </c>
      <c r="M33" s="69">
        <v>1</v>
      </c>
      <c r="N33" s="69" t="s">
        <v>90</v>
      </c>
      <c r="O33" s="686" t="s">
        <v>256</v>
      </c>
      <c r="P33" s="687"/>
      <c r="Q33" s="82" t="e">
        <f>VLOOKUP(E35,L32:M35,2,FALSE)</f>
        <v>#N/A</v>
      </c>
      <c r="R33" s="86"/>
      <c r="S33" s="112"/>
      <c r="T33" s="113" t="s">
        <v>362</v>
      </c>
      <c r="U33" s="54">
        <f>IF(OR($E$30="Ja",$E$30=""),IF(E38="",1,0),IF(E38&lt;&gt;"",1,0))</f>
        <v>1</v>
      </c>
      <c r="V33" s="112"/>
    </row>
    <row r="34" spans="1:23" s="159" customFormat="1" ht="45" x14ac:dyDescent="0.3">
      <c r="A34" s="121"/>
      <c r="B34" s="75"/>
      <c r="C34" s="18"/>
      <c r="D34" s="473" t="s">
        <v>167</v>
      </c>
      <c r="E34" s="674"/>
      <c r="F34" s="675"/>
      <c r="G34" s="75"/>
      <c r="H34" s="121"/>
      <c r="I34" s="35"/>
      <c r="J34" s="35"/>
      <c r="K34" s="86"/>
      <c r="L34" s="69" t="s">
        <v>249</v>
      </c>
      <c r="M34" s="69">
        <v>2</v>
      </c>
      <c r="N34" s="69" t="s">
        <v>193</v>
      </c>
      <c r="O34" s="684" t="s">
        <v>257</v>
      </c>
      <c r="P34" s="685"/>
      <c r="Q34" s="82" t="e">
        <f>VLOOKUP(E38,L37:M40,2,FALSE)</f>
        <v>#N/A</v>
      </c>
      <c r="R34" s="86"/>
      <c r="S34" s="88"/>
      <c r="T34" s="226" t="s">
        <v>462</v>
      </c>
      <c r="U34" s="54">
        <f>IF(SUM(U31:U33)=3,1,0)</f>
        <v>1</v>
      </c>
      <c r="V34" s="112"/>
    </row>
    <row r="35" spans="1:23" ht="30" x14ac:dyDescent="0.3">
      <c r="A35" s="120"/>
      <c r="B35" s="74"/>
      <c r="C35" s="1"/>
      <c r="D35" s="141" t="s">
        <v>160</v>
      </c>
      <c r="E35" s="678"/>
      <c r="F35" s="681"/>
      <c r="G35" s="74"/>
      <c r="H35" s="120"/>
      <c r="I35"/>
      <c r="J35"/>
      <c r="K35" s="88"/>
      <c r="L35" s="69" t="s">
        <v>250</v>
      </c>
      <c r="M35" s="69">
        <v>3</v>
      </c>
      <c r="N35" s="69" t="s">
        <v>192</v>
      </c>
      <c r="O35" s="88"/>
      <c r="P35" s="88"/>
      <c r="Q35" s="88"/>
      <c r="R35" s="88"/>
      <c r="S35" s="88"/>
      <c r="T35" s="88"/>
      <c r="U35" s="88"/>
      <c r="V35" s="88"/>
    </row>
    <row r="36" spans="1:23" s="159" customFormat="1" ht="30" x14ac:dyDescent="0.3">
      <c r="A36" s="121"/>
      <c r="B36" s="75"/>
      <c r="C36" s="18"/>
      <c r="D36" s="468" t="s">
        <v>40</v>
      </c>
      <c r="E36" s="679"/>
      <c r="F36" s="652"/>
      <c r="G36" s="75"/>
      <c r="H36" s="121"/>
      <c r="I36" s="35"/>
      <c r="J36" s="35"/>
      <c r="K36" s="86"/>
      <c r="L36" s="86"/>
      <c r="M36" s="86"/>
      <c r="N36" s="86"/>
      <c r="O36" s="686" t="s">
        <v>258</v>
      </c>
      <c r="P36" s="687"/>
      <c r="Q36" s="82" t="e">
        <f>MAX(Q33:Q34)</f>
        <v>#N/A</v>
      </c>
      <c r="R36" s="86"/>
      <c r="S36" s="112"/>
      <c r="T36" s="85" t="s">
        <v>458</v>
      </c>
      <c r="U36" s="82">
        <f>IF(E30="Ja",IF(ISBLANK(F30),0,1),1)</f>
        <v>1</v>
      </c>
      <c r="V36" s="112"/>
    </row>
    <row r="37" spans="1:23" s="159" customFormat="1" ht="60" x14ac:dyDescent="0.3">
      <c r="A37" s="121"/>
      <c r="B37" s="75"/>
      <c r="C37" s="18"/>
      <c r="D37" s="476" t="s">
        <v>168</v>
      </c>
      <c r="E37" s="680"/>
      <c r="F37" s="682"/>
      <c r="G37" s="75"/>
      <c r="H37" s="121"/>
      <c r="I37" s="35"/>
      <c r="J37" s="35"/>
      <c r="K37" s="86"/>
      <c r="L37" s="69" t="s">
        <v>209</v>
      </c>
      <c r="M37" s="69">
        <v>1</v>
      </c>
      <c r="N37" s="86"/>
      <c r="O37" s="686" t="s">
        <v>259</v>
      </c>
      <c r="P37" s="687"/>
      <c r="Q37" s="82" t="e">
        <f>IF(Q32=1,"Hoch",VLOOKUP(Q36,M33:N35,2,FALSE))</f>
        <v>#N/A</v>
      </c>
      <c r="R37" s="86"/>
      <c r="S37" s="112"/>
      <c r="T37" s="85" t="s">
        <v>460</v>
      </c>
      <c r="U37" s="82">
        <f>IF(U36+U34=2,1,0)</f>
        <v>1</v>
      </c>
      <c r="V37" s="112"/>
    </row>
    <row r="38" spans="1:23" ht="34.5" customHeight="1" x14ac:dyDescent="0.3">
      <c r="A38" s="120"/>
      <c r="B38" s="74"/>
      <c r="C38" s="1"/>
      <c r="D38" s="12" t="s">
        <v>161</v>
      </c>
      <c r="E38" s="673"/>
      <c r="F38" s="652"/>
      <c r="G38" s="74"/>
      <c r="H38" s="120"/>
      <c r="I38"/>
      <c r="J38"/>
      <c r="K38" s="88"/>
      <c r="L38" s="69" t="s">
        <v>254</v>
      </c>
      <c r="M38" s="69">
        <v>1</v>
      </c>
      <c r="N38" s="88"/>
      <c r="O38" s="88"/>
      <c r="P38" s="88"/>
      <c r="Q38" s="88"/>
      <c r="R38" s="88"/>
      <c r="S38" s="86"/>
      <c r="T38" s="86"/>
      <c r="U38" s="86"/>
      <c r="V38" s="88"/>
    </row>
    <row r="39" spans="1:23" s="159" customFormat="1" ht="30" x14ac:dyDescent="0.3">
      <c r="A39" s="121"/>
      <c r="B39" s="75"/>
      <c r="C39" s="18"/>
      <c r="D39" s="468" t="s">
        <v>71</v>
      </c>
      <c r="E39" s="673"/>
      <c r="F39" s="652"/>
      <c r="G39" s="75"/>
      <c r="H39" s="121"/>
      <c r="I39" s="35"/>
      <c r="J39" s="35"/>
      <c r="K39" s="86"/>
      <c r="L39" s="69" t="s">
        <v>253</v>
      </c>
      <c r="M39" s="69">
        <v>2</v>
      </c>
      <c r="N39" s="86"/>
      <c r="O39" s="688" t="s">
        <v>364</v>
      </c>
      <c r="P39" s="689"/>
      <c r="Q39" s="82" t="e">
        <f>IF(E30="Ja","Niedrig",Q37)</f>
        <v>#N/A</v>
      </c>
      <c r="R39" s="86"/>
      <c r="S39" s="86"/>
      <c r="T39" s="86"/>
      <c r="U39" s="86"/>
      <c r="V39" s="112"/>
    </row>
    <row r="40" spans="1:23" s="159" customFormat="1" ht="75.75" thickBot="1" x14ac:dyDescent="0.35">
      <c r="A40" s="121"/>
      <c r="B40" s="75"/>
      <c r="C40" s="18"/>
      <c r="D40" s="477" t="s">
        <v>169</v>
      </c>
      <c r="E40" s="683"/>
      <c r="F40" s="653"/>
      <c r="G40" s="75"/>
      <c r="H40" s="121"/>
      <c r="I40" s="35"/>
      <c r="J40" s="35"/>
      <c r="K40" s="86"/>
      <c r="L40" s="69" t="s">
        <v>252</v>
      </c>
      <c r="M40" s="69">
        <v>3</v>
      </c>
      <c r="N40" s="86"/>
      <c r="O40" s="86"/>
      <c r="P40" s="86"/>
      <c r="Q40" s="86"/>
      <c r="R40" s="86"/>
      <c r="S40" s="112"/>
      <c r="T40" s="53" t="s">
        <v>348</v>
      </c>
      <c r="U40" s="54">
        <f>IF(E30="",0,0)</f>
        <v>0</v>
      </c>
      <c r="V40" s="112"/>
    </row>
    <row r="41" spans="1:23" ht="12.95" customHeight="1" x14ac:dyDescent="0.3">
      <c r="A41" s="120"/>
      <c r="B41" s="74"/>
      <c r="C41" s="1"/>
      <c r="D41" s="12"/>
      <c r="E41" s="34"/>
      <c r="F41" s="30"/>
      <c r="G41" s="74"/>
      <c r="H41" s="120"/>
      <c r="I41" s="73"/>
      <c r="J41"/>
      <c r="K41" s="88"/>
      <c r="L41" s="88"/>
      <c r="M41" s="88"/>
      <c r="N41" s="88"/>
      <c r="O41" s="88"/>
      <c r="P41" s="88"/>
      <c r="Q41" s="88"/>
      <c r="R41" s="88"/>
      <c r="S41" s="88"/>
      <c r="T41" s="53" t="s">
        <v>349</v>
      </c>
      <c r="U41" s="54">
        <f>IF(E30="Ja",1,0)</f>
        <v>0</v>
      </c>
      <c r="V41" s="88"/>
    </row>
    <row r="42" spans="1:23" s="202" customFormat="1" ht="20.100000000000001" customHeight="1" x14ac:dyDescent="0.25">
      <c r="A42" s="116"/>
      <c r="B42" s="109"/>
      <c r="C42" s="128" t="s">
        <v>92</v>
      </c>
      <c r="D42" s="132"/>
      <c r="E42" s="130"/>
      <c r="F42" s="131"/>
      <c r="G42" s="74"/>
      <c r="H42" s="116"/>
      <c r="I42" s="76"/>
      <c r="J42"/>
      <c r="K42" s="88"/>
      <c r="L42" s="131"/>
      <c r="M42" s="131"/>
      <c r="N42" s="131"/>
      <c r="O42" s="131"/>
      <c r="P42" s="289"/>
      <c r="Q42" s="289"/>
      <c r="R42" s="289"/>
      <c r="S42" s="88"/>
      <c r="T42" s="53" t="s">
        <v>350</v>
      </c>
      <c r="U42" s="54">
        <f>IF(OR(E30="Nein",E30="Unsicher"),2,0)</f>
        <v>0</v>
      </c>
      <c r="V42" s="88"/>
      <c r="W42" s="160"/>
    </row>
    <row r="43" spans="1:23" ht="15" customHeight="1" x14ac:dyDescent="0.3">
      <c r="B43" s="74"/>
      <c r="C43" s="1"/>
      <c r="D43" s="158" t="s">
        <v>73</v>
      </c>
      <c r="E43" s="611" t="s">
        <v>162</v>
      </c>
      <c r="F43" s="612"/>
      <c r="G43" s="74"/>
      <c r="I43" s="76"/>
      <c r="J43"/>
      <c r="K43" s="88"/>
      <c r="L43" s="88"/>
      <c r="M43" s="88"/>
      <c r="N43" s="88"/>
      <c r="O43" s="88"/>
      <c r="P43" s="88"/>
      <c r="Q43" s="88"/>
      <c r="R43" s="88"/>
      <c r="S43" s="88"/>
      <c r="T43" s="85" t="s">
        <v>351</v>
      </c>
      <c r="U43" s="82">
        <f>MAX(U40:U42)</f>
        <v>0</v>
      </c>
      <c r="V43" s="88"/>
    </row>
    <row r="44" spans="1:23" ht="35.25" customHeight="1" thickBot="1" x14ac:dyDescent="0.35">
      <c r="B44" s="74"/>
      <c r="C44" s="1"/>
      <c r="D44" s="178" t="s">
        <v>74</v>
      </c>
      <c r="E44" s="218"/>
      <c r="F44" s="219"/>
      <c r="G44" s="74"/>
      <c r="I44"/>
      <c r="J44"/>
      <c r="K44" s="88"/>
      <c r="L44" s="88"/>
      <c r="M44" s="88"/>
      <c r="N44" s="88"/>
      <c r="O44" s="88"/>
      <c r="P44" s="88"/>
      <c r="Q44" s="88"/>
      <c r="R44" s="88"/>
      <c r="S44" s="88"/>
      <c r="T44" s="227" t="s">
        <v>352</v>
      </c>
      <c r="U44" s="82" t="str">
        <f>U43&amp;"_"&amp;U37</f>
        <v>0_1</v>
      </c>
      <c r="V44" s="88"/>
    </row>
    <row r="45" spans="1:23" ht="12.95" customHeight="1" x14ac:dyDescent="0.3">
      <c r="A45" s="120"/>
      <c r="B45" s="74"/>
      <c r="C45" s="1"/>
      <c r="D45" s="147"/>
      <c r="E45" s="34"/>
      <c r="F45" s="30"/>
      <c r="G45" s="74"/>
      <c r="H45" s="120"/>
      <c r="I45"/>
      <c r="J45"/>
      <c r="K45" s="88"/>
      <c r="L45" s="88"/>
      <c r="M45" s="88"/>
      <c r="N45" s="88"/>
      <c r="O45" s="88"/>
      <c r="P45" s="88"/>
      <c r="Q45" s="88"/>
      <c r="R45" s="88"/>
      <c r="S45" s="88"/>
      <c r="T45" s="88"/>
      <c r="U45" s="88"/>
      <c r="V45" s="88"/>
    </row>
    <row r="46" spans="1:23" s="202" customFormat="1" ht="20.100000000000001" customHeight="1" x14ac:dyDescent="0.25">
      <c r="A46" s="116"/>
      <c r="B46" s="109"/>
      <c r="C46" s="128" t="s">
        <v>99</v>
      </c>
      <c r="D46" s="132"/>
      <c r="E46" s="130"/>
      <c r="F46" s="131" t="s">
        <v>239</v>
      </c>
      <c r="G46" s="74"/>
      <c r="H46" s="116"/>
      <c r="I46" s="86"/>
      <c r="J46" s="86"/>
      <c r="K46" s="86"/>
      <c r="L46" s="45" t="s">
        <v>220</v>
      </c>
      <c r="M46" s="44"/>
      <c r="N46" s="45"/>
      <c r="O46" s="45"/>
      <c r="P46" s="77" t="str">
        <f>E47&amp;"_"&amp;E48</f>
        <v>FEHLER_FEHLER</v>
      </c>
      <c r="Q46" s="88"/>
      <c r="R46" s="88"/>
      <c r="S46" s="88"/>
      <c r="T46" s="88"/>
      <c r="U46" s="88"/>
      <c r="V46" s="88"/>
      <c r="W46" s="160"/>
    </row>
    <row r="47" spans="1:23" ht="30" customHeight="1" x14ac:dyDescent="0.3">
      <c r="A47" s="120"/>
      <c r="B47" s="74"/>
      <c r="C47" s="1"/>
      <c r="D47" s="176" t="s">
        <v>118</v>
      </c>
      <c r="E47" s="239" t="str">
        <f>IF(F47="ok",M27,"FEHLER")</f>
        <v>FEHLER</v>
      </c>
      <c r="F47" s="195" t="str">
        <f>IF(U26=1,"Keine Angaben!",(IF(U25&gt;0,"Sensitivitätsanalyse unvollständig oder fehlerhaft ausgefüllt. Bitte Eingaben überprüfen!","ok")))</f>
        <v>Keine Angaben!</v>
      </c>
      <c r="G47" s="74"/>
      <c r="H47" s="120"/>
      <c r="I47" s="74"/>
      <c r="J47" s="74"/>
      <c r="K47" s="74"/>
      <c r="L47" s="45"/>
      <c r="M47" s="44"/>
      <c r="N47" s="45"/>
      <c r="O47" s="45"/>
      <c r="P47" s="45"/>
      <c r="Q47" s="88"/>
      <c r="R47" s="88"/>
      <c r="S47" s="88"/>
      <c r="T47" s="88"/>
      <c r="U47" s="88"/>
      <c r="V47" s="88"/>
    </row>
    <row r="48" spans="1:23" ht="30" customHeight="1" x14ac:dyDescent="0.3">
      <c r="A48" s="120"/>
      <c r="B48" s="74"/>
      <c r="C48" s="1"/>
      <c r="D48" s="142" t="s">
        <v>117</v>
      </c>
      <c r="E48" s="239" t="str">
        <f>IF(F48="ok",Q39,"FEHLER")</f>
        <v>FEHLER</v>
      </c>
      <c r="F48" s="197" t="str">
        <f>VLOOKUP(U44,$T$4:$V$9,2,FALSE)</f>
        <v>keine Angaben!</v>
      </c>
      <c r="G48" s="74"/>
      <c r="H48" s="120"/>
      <c r="I48" s="74"/>
      <c r="J48" s="74"/>
      <c r="K48" s="74"/>
      <c r="L48" s="45" t="s">
        <v>221</v>
      </c>
      <c r="M48" s="44"/>
      <c r="N48" s="45"/>
      <c r="O48" s="45"/>
      <c r="P48" s="77" t="e">
        <f>VLOOKUP(P46,$P$4:$R$12,2,FALSE)</f>
        <v>#N/A</v>
      </c>
      <c r="Q48" s="88"/>
      <c r="R48" s="88"/>
      <c r="S48" s="88"/>
      <c r="T48" s="88"/>
      <c r="U48" s="88"/>
      <c r="V48" s="88"/>
    </row>
    <row r="49" spans="1:23" ht="30" customHeight="1" x14ac:dyDescent="0.3">
      <c r="A49" s="120"/>
      <c r="B49" s="74"/>
      <c r="C49" s="1"/>
      <c r="D49" s="177" t="s">
        <v>119</v>
      </c>
      <c r="E49" s="239" t="str">
        <f>IF(AND(F47="ok",F48="ok"),P48,"FEHLER")</f>
        <v>FEHLER</v>
      </c>
      <c r="F49" s="197" t="str">
        <f>IF(AND(F47="ok",F48="ok"),"ok","Sensitivitäts- und/oder Expositionsanalyse fehlend oder fehlerhaft")</f>
        <v>Sensitivitäts- und/oder Expositionsanalyse fehlend oder fehlerhaft</v>
      </c>
      <c r="G49" s="74"/>
      <c r="H49" s="120"/>
      <c r="I49" s="74"/>
      <c r="J49" s="74"/>
      <c r="K49" s="74"/>
      <c r="L49" s="45"/>
      <c r="M49" s="44"/>
      <c r="N49" s="45"/>
      <c r="O49" s="45"/>
      <c r="P49" s="45"/>
      <c r="Q49" s="88"/>
      <c r="R49" s="88"/>
      <c r="S49" s="88"/>
      <c r="T49" s="88"/>
      <c r="U49" s="88"/>
      <c r="V49" s="88"/>
    </row>
    <row r="50" spans="1:23" ht="16.5" customHeight="1" x14ac:dyDescent="0.3">
      <c r="A50" s="120"/>
      <c r="B50" s="74"/>
      <c r="C50" s="1"/>
      <c r="D50" s="12" t="s">
        <v>129</v>
      </c>
      <c r="E50" s="616" t="str">
        <f>IF(AND(F47="ok",F48="ok"),VLOOKUP(E49,$Q$4:$R$12,2,FALSE),"FEHLER")</f>
        <v>FEHLER</v>
      </c>
      <c r="F50" s="599" t="str">
        <f>IF(AND(F47="ok",F48="ok"),"ok","Sensitivitäts- und/oder Expositionsanalyse fehlend oder fehlerhaft")</f>
        <v>Sensitivitäts- und/oder Expositionsanalyse fehlend oder fehlerhaft</v>
      </c>
      <c r="G50" s="74"/>
      <c r="H50" s="120"/>
      <c r="I50" s="74"/>
      <c r="J50" s="74"/>
      <c r="K50" s="74"/>
      <c r="L50" s="45"/>
      <c r="M50" s="44"/>
      <c r="N50" s="45"/>
      <c r="O50" s="45"/>
      <c r="P50" s="45"/>
      <c r="Q50" s="88"/>
      <c r="R50" s="88"/>
      <c r="S50" s="88"/>
      <c r="T50" s="88"/>
      <c r="U50" s="88"/>
      <c r="V50" s="88"/>
    </row>
    <row r="51" spans="1:23" ht="15.95" customHeight="1" thickBot="1" x14ac:dyDescent="0.35">
      <c r="B51" s="74"/>
      <c r="C51" s="1"/>
      <c r="D51" s="469" t="s">
        <v>724</v>
      </c>
      <c r="E51" s="617"/>
      <c r="F51" s="600"/>
      <c r="G51" s="74"/>
      <c r="I51" s="73"/>
      <c r="J51" s="73"/>
      <c r="K51" s="73"/>
      <c r="L51" s="45"/>
      <c r="M51" s="44"/>
      <c r="N51" s="45"/>
      <c r="O51" s="45"/>
      <c r="P51" s="45"/>
      <c r="Q51" s="88"/>
      <c r="R51" s="88"/>
      <c r="S51" s="88"/>
      <c r="T51" s="88"/>
      <c r="U51" s="88"/>
      <c r="V51" s="88"/>
    </row>
    <row r="52" spans="1:23" ht="69.95" customHeight="1" x14ac:dyDescent="0.3">
      <c r="B52" s="5"/>
      <c r="C52" s="1"/>
      <c r="D52" s="1"/>
      <c r="E52" s="149"/>
      <c r="F52" s="103"/>
      <c r="G52" s="5"/>
      <c r="I52"/>
      <c r="J52"/>
      <c r="K52"/>
      <c r="L52"/>
      <c r="M52"/>
      <c r="N52"/>
      <c r="O52"/>
      <c r="P52"/>
      <c r="Q52"/>
      <c r="R52"/>
      <c r="S52"/>
      <c r="T52"/>
      <c r="U52"/>
      <c r="V52"/>
    </row>
    <row r="53" spans="1:23" s="116" customFormat="1" ht="30" customHeight="1" x14ac:dyDescent="0.25">
      <c r="B53" s="86"/>
      <c r="C53" s="126"/>
      <c r="D53" s="126" t="s">
        <v>438</v>
      </c>
      <c r="E53" s="127"/>
      <c r="F53" s="127"/>
      <c r="G53" s="86"/>
      <c r="I53" s="86"/>
      <c r="J53" s="86"/>
      <c r="K53" s="86"/>
      <c r="L53" s="86"/>
      <c r="M53" s="86"/>
      <c r="N53" s="86"/>
      <c r="O53" s="64"/>
      <c r="P53" s="86"/>
      <c r="Q53" s="86"/>
      <c r="R53" s="36"/>
      <c r="S53" s="36"/>
      <c r="T53" s="36"/>
      <c r="U53" s="36"/>
      <c r="V53" s="36"/>
      <c r="W53" s="200"/>
    </row>
    <row r="54" spans="1:23" s="133" customFormat="1" x14ac:dyDescent="0.25">
      <c r="A54" s="120"/>
      <c r="B54" s="74"/>
      <c r="C54" s="11"/>
      <c r="D54" s="11"/>
      <c r="E54" s="151" t="s">
        <v>408</v>
      </c>
      <c r="F54" s="180" t="s">
        <v>390</v>
      </c>
      <c r="G54" s="74"/>
      <c r="H54" s="120"/>
      <c r="I54" s="76"/>
      <c r="J54" s="76"/>
      <c r="K54" s="110"/>
      <c r="L54" s="110"/>
      <c r="M54" s="110"/>
      <c r="N54" s="110"/>
      <c r="O54" s="110"/>
      <c r="P54" s="110"/>
      <c r="Q54" s="110"/>
      <c r="R54" s="110"/>
      <c r="S54" s="110"/>
      <c r="T54" s="110"/>
      <c r="U54" s="110"/>
      <c r="V54" s="110"/>
    </row>
    <row r="55" spans="1:23" s="162" customFormat="1" ht="20.100000000000001" customHeight="1" x14ac:dyDescent="0.25">
      <c r="A55" s="120"/>
      <c r="B55" s="74"/>
      <c r="C55" s="128" t="s">
        <v>116</v>
      </c>
      <c r="D55" s="129"/>
      <c r="E55" s="130"/>
      <c r="F55" s="131"/>
      <c r="G55" s="74"/>
      <c r="H55" s="120"/>
      <c r="I55" s="76"/>
      <c r="J55" s="76"/>
      <c r="K55" s="120"/>
      <c r="O55" s="135"/>
      <c r="R55" s="135"/>
      <c r="S55" s="135"/>
      <c r="T55" s="135"/>
      <c r="U55" s="135"/>
      <c r="V55" s="135"/>
      <c r="W55" s="133"/>
    </row>
    <row r="56" spans="1:23" ht="45" customHeight="1" x14ac:dyDescent="0.3">
      <c r="A56" s="120"/>
      <c r="B56" s="74"/>
      <c r="C56" s="1"/>
      <c r="D56" s="12" t="s">
        <v>439</v>
      </c>
      <c r="E56" s="603"/>
      <c r="F56" s="666"/>
      <c r="G56" s="74"/>
      <c r="H56" s="120"/>
      <c r="I56"/>
      <c r="J56"/>
      <c r="K56" s="74"/>
      <c r="L56" s="71" t="s">
        <v>234</v>
      </c>
      <c r="M56" s="44"/>
      <c r="N56" s="45"/>
      <c r="O56" s="45"/>
      <c r="P56" s="85" t="s">
        <v>392</v>
      </c>
      <c r="Q56" s="44"/>
      <c r="R56" s="45"/>
      <c r="S56" s="45"/>
      <c r="T56" s="45"/>
      <c r="U56" s="45"/>
      <c r="V56" s="45"/>
    </row>
    <row r="57" spans="1:23" s="159" customFormat="1" ht="15.95" customHeight="1" x14ac:dyDescent="0.3">
      <c r="A57" s="121"/>
      <c r="B57" s="75"/>
      <c r="C57" s="18"/>
      <c r="D57" s="468" t="s">
        <v>726</v>
      </c>
      <c r="E57" s="603"/>
      <c r="F57" s="667"/>
      <c r="G57" s="75"/>
      <c r="H57" s="121"/>
      <c r="I57" s="35"/>
      <c r="J57" s="35"/>
      <c r="K57" s="75"/>
      <c r="L57" s="47"/>
      <c r="M57" s="47"/>
      <c r="N57" s="47"/>
      <c r="O57" s="63"/>
      <c r="P57" s="112"/>
      <c r="Q57" s="112"/>
      <c r="R57" s="47"/>
      <c r="S57" s="112"/>
      <c r="T57" s="112"/>
      <c r="U57" s="47"/>
      <c r="V57" s="47"/>
    </row>
    <row r="58" spans="1:23" ht="35.1" customHeight="1" x14ac:dyDescent="0.3">
      <c r="A58" s="120"/>
      <c r="B58" s="74"/>
      <c r="C58" s="1"/>
      <c r="D58" s="141" t="s">
        <v>91</v>
      </c>
      <c r="E58" s="676"/>
      <c r="F58" s="677"/>
      <c r="G58" s="74"/>
      <c r="H58" s="120"/>
      <c r="I58"/>
      <c r="J58"/>
      <c r="K58" s="74"/>
      <c r="L58" s="43" t="s">
        <v>196</v>
      </c>
      <c r="M58" s="54" t="str">
        <f>IF(ISBLANK(E61),"",VLOOKUP(E61,$L$4:$M$7,2,FALSE))</f>
        <v/>
      </c>
      <c r="N58" s="45"/>
      <c r="O58" s="45"/>
      <c r="P58" s="53" t="s">
        <v>226</v>
      </c>
      <c r="Q58" s="54">
        <f>IF(E61="Keine",IF(ISBLANK(F61),1,0),IF(F61&lt;&gt;"",1,0))</f>
        <v>0</v>
      </c>
      <c r="R58" s="45"/>
      <c r="S58" s="45"/>
      <c r="T58" s="53" t="s">
        <v>225</v>
      </c>
      <c r="U58" s="54">
        <f>COUNTA(E58:F60,E61:E67)</f>
        <v>0</v>
      </c>
      <c r="V58" s="45"/>
    </row>
    <row r="59" spans="1:23" ht="23.45" customHeight="1" x14ac:dyDescent="0.3">
      <c r="A59" s="120"/>
      <c r="B59" s="74"/>
      <c r="C59" s="1"/>
      <c r="D59" s="141" t="s">
        <v>38</v>
      </c>
      <c r="E59" s="661"/>
      <c r="F59" s="662"/>
      <c r="G59" s="74"/>
      <c r="H59" s="120"/>
      <c r="I59"/>
      <c r="J59"/>
      <c r="K59" s="74"/>
      <c r="L59" s="639" t="s">
        <v>197</v>
      </c>
      <c r="M59" s="637" t="str">
        <f>IF(ISBLANK(E62),"",VLOOKUP(E62,$L$4:$M$7,2,FALSE))</f>
        <v/>
      </c>
      <c r="N59" s="640" t="s">
        <v>227</v>
      </c>
      <c r="O59" s="641"/>
      <c r="P59" s="642"/>
      <c r="Q59" s="637">
        <f>IF(E62="Keine",IF(ISBLANK(F62),1,0),IF(F62&lt;&gt;"",1,0))</f>
        <v>0</v>
      </c>
      <c r="R59" s="45"/>
      <c r="S59" s="45"/>
      <c r="T59" s="53" t="s">
        <v>391</v>
      </c>
      <c r="U59" s="54">
        <f>SUM(Q58:Q64)</f>
        <v>0</v>
      </c>
      <c r="V59" s="45"/>
    </row>
    <row r="60" spans="1:23" s="159" customFormat="1" ht="30" x14ac:dyDescent="0.3">
      <c r="A60" s="121"/>
      <c r="B60" s="75"/>
      <c r="C60" s="18"/>
      <c r="D60" s="468" t="s">
        <v>725</v>
      </c>
      <c r="E60" s="663"/>
      <c r="F60" s="664"/>
      <c r="G60" s="75"/>
      <c r="H60" s="121"/>
      <c r="I60" s="35"/>
      <c r="J60" s="35"/>
      <c r="K60" s="75"/>
      <c r="L60" s="639"/>
      <c r="M60" s="638"/>
      <c r="N60" s="640"/>
      <c r="O60" s="641"/>
      <c r="P60" s="642"/>
      <c r="Q60" s="638"/>
      <c r="R60" s="45"/>
      <c r="S60" s="45"/>
      <c r="T60" s="45"/>
      <c r="U60" s="45"/>
      <c r="V60" s="47"/>
    </row>
    <row r="61" spans="1:23" ht="45" customHeight="1" x14ac:dyDescent="0.3">
      <c r="A61" s="120"/>
      <c r="B61" s="74"/>
      <c r="C61" s="1"/>
      <c r="D61" s="141" t="s">
        <v>409</v>
      </c>
      <c r="E61" s="366"/>
      <c r="F61" s="215"/>
      <c r="G61" s="74"/>
      <c r="H61" s="120"/>
      <c r="I61"/>
      <c r="J61"/>
      <c r="K61" s="74"/>
      <c r="L61" s="43" t="s">
        <v>198</v>
      </c>
      <c r="M61" s="54" t="str">
        <f>IF(ISBLANK(E63),"",VLOOKUP(E63,$L$4:$M$7,2,FALSE))</f>
        <v/>
      </c>
      <c r="N61" s="45"/>
      <c r="O61" s="45"/>
      <c r="P61" s="53" t="s">
        <v>228</v>
      </c>
      <c r="Q61" s="54">
        <f>IF(E63="Keine",IF(ISBLANK(F63),1,0),IF(F63&lt;&gt;"",1,0))</f>
        <v>0</v>
      </c>
      <c r="R61" s="45"/>
      <c r="S61" s="45"/>
      <c r="T61" s="53" t="s">
        <v>235</v>
      </c>
      <c r="U61" s="54">
        <f>U59+U58</f>
        <v>0</v>
      </c>
      <c r="V61" s="45"/>
    </row>
    <row r="62" spans="1:23" ht="35.1" customHeight="1" x14ac:dyDescent="0.3">
      <c r="A62" s="120"/>
      <c r="B62" s="74"/>
      <c r="C62" s="1"/>
      <c r="D62" s="141" t="s">
        <v>405</v>
      </c>
      <c r="E62" s="214"/>
      <c r="F62" s="215"/>
      <c r="G62" s="74"/>
      <c r="H62" s="120"/>
      <c r="I62"/>
      <c r="J62"/>
      <c r="K62" s="74"/>
      <c r="L62" s="43" t="s">
        <v>199</v>
      </c>
      <c r="M62" s="54" t="str">
        <f>IF(ISBLANK(E64),"",VLOOKUP(E64,$L$4:$M$7,2,FALSE))</f>
        <v/>
      </c>
      <c r="N62" s="45"/>
      <c r="O62" s="45"/>
      <c r="P62" s="53" t="s">
        <v>229</v>
      </c>
      <c r="Q62" s="54">
        <f>IF(E64="Keine",IF(ISBLANK(F64),1,0),IF(F64&lt;&gt;"",1,0))</f>
        <v>0</v>
      </c>
      <c r="R62" s="45"/>
      <c r="S62" s="45"/>
      <c r="T62" s="53" t="s">
        <v>241</v>
      </c>
      <c r="U62" s="54">
        <f>IF(AND(E56="",U61&gt;0),1,0)</f>
        <v>0</v>
      </c>
      <c r="V62" s="45"/>
    </row>
    <row r="63" spans="1:23" ht="35.1" customHeight="1" x14ac:dyDescent="0.3">
      <c r="A63" s="120"/>
      <c r="B63" s="74"/>
      <c r="C63" s="1"/>
      <c r="D63" s="142" t="s">
        <v>406</v>
      </c>
      <c r="E63" s="214"/>
      <c r="F63" s="215"/>
      <c r="G63" s="74"/>
      <c r="H63" s="120"/>
      <c r="I63"/>
      <c r="J63"/>
      <c r="K63" s="74"/>
      <c r="L63" s="43" t="s">
        <v>200</v>
      </c>
      <c r="M63" s="54" t="str">
        <f>IF(ISBLANK(E65),"",VLOOKUP(E65,$L$4:$M$7,2,FALSE))</f>
        <v/>
      </c>
      <c r="N63" s="45"/>
      <c r="O63" s="45"/>
      <c r="P63" s="53" t="s">
        <v>230</v>
      </c>
      <c r="Q63" s="54">
        <f>IF(E65="Keine",IF(ISBLANK(F65),1,0),IF(F65&lt;&gt;"",1,0))</f>
        <v>0</v>
      </c>
      <c r="R63" s="45"/>
      <c r="S63" s="45"/>
      <c r="T63" s="53" t="s">
        <v>236</v>
      </c>
      <c r="U63" s="54">
        <f>IF(AND(E56="Nein",U61&gt;0),1,0)</f>
        <v>0</v>
      </c>
      <c r="V63" s="45"/>
    </row>
    <row r="64" spans="1:23" ht="45" customHeight="1" x14ac:dyDescent="0.3">
      <c r="A64" s="120"/>
      <c r="B64" s="74"/>
      <c r="C64" s="1"/>
      <c r="D64" s="142" t="s">
        <v>410</v>
      </c>
      <c r="E64" s="214"/>
      <c r="F64" s="215"/>
      <c r="G64" s="74"/>
      <c r="H64" s="120"/>
      <c r="I64"/>
      <c r="J64"/>
      <c r="K64" s="74"/>
      <c r="L64" s="45"/>
      <c r="M64" s="44"/>
      <c r="N64" s="45"/>
      <c r="O64" s="45"/>
      <c r="P64" s="53" t="s">
        <v>231</v>
      </c>
      <c r="Q64" s="54">
        <f>IF(E66="Nein",IF(ISBLANK(F66),1,0),IF(F66&lt;&gt;"",1,0))</f>
        <v>0</v>
      </c>
      <c r="R64" s="45"/>
      <c r="S64" s="45"/>
      <c r="T64" s="53" t="s">
        <v>237</v>
      </c>
      <c r="U64" s="54">
        <f>IF(AND(E56="Ja",U61&lt;&gt;14),1,0)</f>
        <v>0</v>
      </c>
      <c r="V64" s="45"/>
    </row>
    <row r="65" spans="1:23" ht="60" customHeight="1" x14ac:dyDescent="0.3">
      <c r="A65" s="120"/>
      <c r="B65" s="74"/>
      <c r="C65" s="1"/>
      <c r="D65" s="177" t="s">
        <v>407</v>
      </c>
      <c r="E65" s="216"/>
      <c r="F65" s="217"/>
      <c r="G65" s="74"/>
      <c r="H65" s="120"/>
      <c r="I65"/>
      <c r="J65"/>
      <c r="K65" s="74"/>
      <c r="L65" s="84" t="s">
        <v>232</v>
      </c>
      <c r="M65" s="82">
        <f>MAX(M58:M63)</f>
        <v>0</v>
      </c>
      <c r="N65" s="45"/>
      <c r="O65" s="45"/>
      <c r="P65" s="45"/>
      <c r="Q65" s="44"/>
      <c r="R65" s="45"/>
      <c r="S65" s="45"/>
      <c r="T65" s="53" t="s">
        <v>238</v>
      </c>
      <c r="U65" s="54">
        <f>SUM(U62:U64)</f>
        <v>0</v>
      </c>
      <c r="V65" s="45"/>
    </row>
    <row r="66" spans="1:23" ht="45" customHeight="1" x14ac:dyDescent="0.3">
      <c r="A66" s="120"/>
      <c r="B66" s="74"/>
      <c r="C66" s="1"/>
      <c r="D66" s="12" t="s">
        <v>183</v>
      </c>
      <c r="E66" s="668"/>
      <c r="F66" s="670"/>
      <c r="G66" s="74"/>
      <c r="H66" s="120"/>
      <c r="I66"/>
      <c r="J66"/>
      <c r="K66" s="74"/>
      <c r="L66" s="83" t="s">
        <v>233</v>
      </c>
      <c r="M66" s="82">
        <f>IF(E66="Ja",M65-1,M65)</f>
        <v>0</v>
      </c>
      <c r="N66" s="45"/>
      <c r="O66" s="45"/>
      <c r="P66" s="45"/>
      <c r="Q66" s="44"/>
      <c r="R66" s="45"/>
      <c r="S66" s="45"/>
      <c r="T66" s="53" t="s">
        <v>240</v>
      </c>
      <c r="U66" s="54">
        <f>IF(AND(E56="",U61=0),1,0)</f>
        <v>1</v>
      </c>
      <c r="V66" s="45"/>
    </row>
    <row r="67" spans="1:23" s="159" customFormat="1" ht="15.95" customHeight="1" thickBot="1" x14ac:dyDescent="0.35">
      <c r="A67" s="121"/>
      <c r="B67" s="75"/>
      <c r="C67" s="18"/>
      <c r="D67" s="469" t="s">
        <v>727</v>
      </c>
      <c r="E67" s="669"/>
      <c r="F67" s="671"/>
      <c r="G67" s="75"/>
      <c r="H67" s="121"/>
      <c r="I67" s="35"/>
      <c r="J67" s="35"/>
      <c r="K67" s="75"/>
      <c r="L67" s="71" t="s">
        <v>195</v>
      </c>
      <c r="M67" s="82" t="str">
        <f>IF(E56="Ja",VLOOKUP(M66,$M$4:$N$8,2,FALSE),"Niedrig")</f>
        <v>Niedrig</v>
      </c>
      <c r="N67" s="47"/>
      <c r="O67" s="47"/>
      <c r="P67" s="112"/>
      <c r="Q67" s="112"/>
      <c r="R67" s="47"/>
      <c r="S67" s="47"/>
      <c r="T67" s="47"/>
      <c r="U67" s="47"/>
      <c r="V67" s="47"/>
    </row>
    <row r="68" spans="1:23" ht="12.95" customHeight="1" x14ac:dyDescent="0.3">
      <c r="A68" s="120"/>
      <c r="B68" s="74"/>
      <c r="C68" s="1"/>
      <c r="D68" s="99"/>
      <c r="E68" s="34"/>
      <c r="F68" s="34"/>
      <c r="G68" s="74"/>
      <c r="H68" s="120"/>
      <c r="I68"/>
      <c r="J68"/>
      <c r="K68" s="86"/>
      <c r="L68" s="45"/>
      <c r="M68" s="44"/>
      <c r="N68" s="45"/>
      <c r="O68" s="45"/>
      <c r="P68" s="45"/>
      <c r="Q68" s="44"/>
      <c r="R68" s="45"/>
      <c r="S68" s="45"/>
      <c r="T68" s="45"/>
      <c r="U68" s="45"/>
      <c r="V68" s="45"/>
    </row>
    <row r="69" spans="1:23" s="202" customFormat="1" ht="20.100000000000001" customHeight="1" x14ac:dyDescent="0.25">
      <c r="A69" s="120"/>
      <c r="B69" s="74"/>
      <c r="C69" s="128" t="s">
        <v>93</v>
      </c>
      <c r="D69" s="132"/>
      <c r="E69" s="130"/>
      <c r="F69" s="131"/>
      <c r="G69" s="74"/>
      <c r="H69" s="120"/>
      <c r="I69"/>
      <c r="J69"/>
      <c r="K69" s="120"/>
      <c r="L69" s="162"/>
      <c r="M69" s="162"/>
      <c r="N69" s="162"/>
      <c r="O69" s="135"/>
      <c r="P69" s="162"/>
      <c r="Q69" s="162"/>
      <c r="R69" s="135"/>
      <c r="S69" s="135"/>
      <c r="T69" s="135"/>
      <c r="U69" s="135"/>
      <c r="V69" s="135"/>
      <c r="W69" s="160"/>
    </row>
    <row r="70" spans="1:23" ht="31.5" customHeight="1" x14ac:dyDescent="0.3">
      <c r="A70" s="120"/>
      <c r="B70" s="74"/>
      <c r="C70" s="1"/>
      <c r="D70" s="12" t="s">
        <v>420</v>
      </c>
      <c r="E70" s="603"/>
      <c r="F70" s="609"/>
      <c r="G70" s="74"/>
      <c r="H70" s="120"/>
      <c r="I70"/>
      <c r="J70"/>
      <c r="K70" s="88"/>
      <c r="L70" s="69" t="s">
        <v>209</v>
      </c>
      <c r="M70" s="69">
        <v>0</v>
      </c>
      <c r="N70" s="88"/>
      <c r="O70" s="69" t="s">
        <v>264</v>
      </c>
      <c r="P70" s="69" t="s">
        <v>90</v>
      </c>
      <c r="Q70" s="88"/>
      <c r="R70" s="88"/>
      <c r="S70" s="88"/>
      <c r="T70" s="88"/>
      <c r="U70" s="88"/>
      <c r="V70" s="88"/>
    </row>
    <row r="71" spans="1:23" s="159" customFormat="1" ht="30" x14ac:dyDescent="0.3">
      <c r="A71" s="121"/>
      <c r="B71" s="75"/>
      <c r="C71" s="18"/>
      <c r="D71" s="478" t="s">
        <v>725</v>
      </c>
      <c r="E71" s="693"/>
      <c r="F71" s="610"/>
      <c r="G71" s="75"/>
      <c r="H71" s="121"/>
      <c r="I71" s="35"/>
      <c r="J71" s="35"/>
      <c r="K71" s="112"/>
      <c r="L71" s="69" t="s">
        <v>385</v>
      </c>
      <c r="M71" s="69">
        <v>1</v>
      </c>
      <c r="N71" s="112"/>
      <c r="O71" s="69" t="s">
        <v>265</v>
      </c>
      <c r="P71" s="69" t="s">
        <v>193</v>
      </c>
      <c r="Q71" s="112"/>
      <c r="R71" s="112"/>
      <c r="S71" s="112"/>
      <c r="T71" s="113" t="s">
        <v>365</v>
      </c>
      <c r="U71" s="54">
        <f>IF(OR($E$70="Ja",$E$70=""),IF(E72="",1,0),IF(E72&lt;&gt;"",1,0))</f>
        <v>1</v>
      </c>
      <c r="V71" s="112"/>
    </row>
    <row r="72" spans="1:23" ht="16.5" customHeight="1" x14ac:dyDescent="0.3">
      <c r="A72" s="120"/>
      <c r="B72" s="74"/>
      <c r="C72" s="1"/>
      <c r="D72" s="12" t="s">
        <v>42</v>
      </c>
      <c r="E72" s="654"/>
      <c r="F72" s="657"/>
      <c r="G72" s="74"/>
      <c r="H72" s="120"/>
      <c r="I72"/>
      <c r="J72"/>
      <c r="K72" s="88"/>
      <c r="L72" s="69" t="s">
        <v>386</v>
      </c>
      <c r="M72" s="69">
        <v>2</v>
      </c>
      <c r="N72" s="88"/>
      <c r="O72" s="69" t="s">
        <v>262</v>
      </c>
      <c r="P72" s="69" t="s">
        <v>90</v>
      </c>
      <c r="Q72" s="88"/>
      <c r="R72" s="88"/>
      <c r="S72" s="88"/>
      <c r="T72" s="113" t="s">
        <v>366</v>
      </c>
      <c r="U72" s="54">
        <f>IF(OR($E$70="Ja",$E$70=""),IF(E75="",1,0),IF(E75&lt;&gt;"",1,0))</f>
        <v>1</v>
      </c>
      <c r="V72" s="88"/>
    </row>
    <row r="73" spans="1:23" s="159" customFormat="1" ht="15.95" customHeight="1" x14ac:dyDescent="0.3">
      <c r="A73" s="121"/>
      <c r="B73" s="75"/>
      <c r="C73" s="18"/>
      <c r="D73" s="468" t="s">
        <v>41</v>
      </c>
      <c r="E73" s="655"/>
      <c r="F73" s="609"/>
      <c r="G73" s="75"/>
      <c r="H73" s="121"/>
      <c r="I73" s="35"/>
      <c r="J73" s="35"/>
      <c r="K73" s="112"/>
      <c r="L73" s="69" t="s">
        <v>387</v>
      </c>
      <c r="M73" s="69">
        <v>3</v>
      </c>
      <c r="N73" s="112"/>
      <c r="O73" s="69" t="s">
        <v>263</v>
      </c>
      <c r="P73" s="69" t="s">
        <v>193</v>
      </c>
      <c r="Q73" s="112"/>
      <c r="R73" s="112"/>
      <c r="S73" s="112"/>
      <c r="T73" s="226" t="s">
        <v>461</v>
      </c>
      <c r="U73" s="54">
        <f>IF(SUM(U71:U72)=2,1,0)</f>
        <v>1</v>
      </c>
      <c r="V73" s="112"/>
    </row>
    <row r="74" spans="1:23" s="159" customFormat="1" ht="45" x14ac:dyDescent="0.3">
      <c r="A74" s="121"/>
      <c r="B74" s="75"/>
      <c r="C74" s="18"/>
      <c r="D74" s="476" t="s">
        <v>170</v>
      </c>
      <c r="E74" s="656"/>
      <c r="F74" s="610"/>
      <c r="G74" s="75"/>
      <c r="H74" s="121"/>
      <c r="I74" s="35"/>
      <c r="J74" s="35"/>
      <c r="K74" s="112"/>
      <c r="L74" s="35"/>
      <c r="M74" s="35"/>
      <c r="N74" s="112"/>
      <c r="O74" s="69" t="s">
        <v>266</v>
      </c>
      <c r="P74" s="69" t="s">
        <v>193</v>
      </c>
      <c r="Q74" s="112"/>
      <c r="R74" s="112"/>
      <c r="S74" s="112"/>
      <c r="T74" s="112"/>
      <c r="U74" s="112"/>
      <c r="V74" s="112"/>
    </row>
    <row r="75" spans="1:23" ht="29.1" customHeight="1" x14ac:dyDescent="0.3">
      <c r="A75" s="120"/>
      <c r="B75" s="74"/>
      <c r="C75" s="1"/>
      <c r="D75" s="12" t="s">
        <v>72</v>
      </c>
      <c r="E75" s="603"/>
      <c r="F75" s="658"/>
      <c r="G75" s="74"/>
      <c r="H75" s="120"/>
      <c r="I75"/>
      <c r="J75"/>
      <c r="K75" s="88"/>
      <c r="L75" s="113" t="s">
        <v>261</v>
      </c>
      <c r="M75" s="82" t="e">
        <f>VLOOKUP(E72,L70:M73,2,FALSE)</f>
        <v>#N/A</v>
      </c>
      <c r="N75" s="88"/>
      <c r="O75" s="69" t="s">
        <v>267</v>
      </c>
      <c r="P75" s="69" t="s">
        <v>192</v>
      </c>
      <c r="Q75" s="88"/>
      <c r="R75" s="88"/>
      <c r="S75" s="112"/>
      <c r="T75" s="85" t="s">
        <v>458</v>
      </c>
      <c r="U75" s="82">
        <f>IF(E70="Ja",IF(ISBLANK(F70),0,1),1)</f>
        <v>1</v>
      </c>
      <c r="V75" s="88"/>
    </row>
    <row r="76" spans="1:23" s="159" customFormat="1" ht="15.95" customHeight="1" x14ac:dyDescent="0.3">
      <c r="A76" s="121"/>
      <c r="B76" s="75"/>
      <c r="C76" s="18"/>
      <c r="D76" s="468" t="s">
        <v>41</v>
      </c>
      <c r="E76" s="603"/>
      <c r="F76" s="659"/>
      <c r="G76" s="75"/>
      <c r="H76" s="121"/>
      <c r="I76" s="35"/>
      <c r="J76" s="35"/>
      <c r="K76" s="112"/>
      <c r="L76" s="35"/>
      <c r="M76" s="35"/>
      <c r="N76" s="112"/>
      <c r="O76" s="69" t="s">
        <v>268</v>
      </c>
      <c r="P76" s="69" t="s">
        <v>192</v>
      </c>
      <c r="Q76" s="112"/>
      <c r="R76" s="112"/>
      <c r="S76" s="112"/>
      <c r="T76" s="85" t="s">
        <v>460</v>
      </c>
      <c r="U76" s="82">
        <f>IF(U75+U73=2,1,0)</f>
        <v>1</v>
      </c>
      <c r="V76" s="112"/>
    </row>
    <row r="77" spans="1:23" s="159" customFormat="1" ht="45" customHeight="1" thickBot="1" x14ac:dyDescent="0.35">
      <c r="A77" s="121"/>
      <c r="B77" s="75"/>
      <c r="C77" s="18"/>
      <c r="D77" s="477" t="s">
        <v>170</v>
      </c>
      <c r="E77" s="604"/>
      <c r="F77" s="660"/>
      <c r="G77" s="75"/>
      <c r="H77" s="121"/>
      <c r="I77" s="35"/>
      <c r="J77" s="35"/>
      <c r="K77" s="112"/>
      <c r="L77" s="113" t="s">
        <v>260</v>
      </c>
      <c r="M77" s="82" t="e">
        <f>M75&amp;"_"&amp;E75</f>
        <v>#N/A</v>
      </c>
      <c r="N77" s="112"/>
      <c r="O77" s="69" t="s">
        <v>269</v>
      </c>
      <c r="P77" s="69" t="s">
        <v>192</v>
      </c>
      <c r="Q77" s="112"/>
      <c r="R77" s="112"/>
      <c r="S77" s="112"/>
      <c r="T77" s="112"/>
      <c r="U77" s="112"/>
      <c r="V77" s="112"/>
    </row>
    <row r="78" spans="1:23" ht="12.95" customHeight="1" x14ac:dyDescent="0.3">
      <c r="A78" s="120"/>
      <c r="B78" s="74"/>
      <c r="C78" s="1"/>
      <c r="D78" s="12"/>
      <c r="E78" s="34"/>
      <c r="F78" s="30"/>
      <c r="G78" s="74"/>
      <c r="H78" s="120"/>
      <c r="I78" s="73"/>
      <c r="J78"/>
      <c r="K78" s="88"/>
      <c r="L78" s="113"/>
      <c r="M78" s="88"/>
      <c r="N78" s="88"/>
      <c r="O78" s="112"/>
      <c r="P78" s="112"/>
      <c r="Q78" s="88"/>
      <c r="R78" s="88"/>
      <c r="S78" s="88"/>
      <c r="T78" s="53" t="s">
        <v>348</v>
      </c>
      <c r="U78" s="54">
        <f>IF(E70="",0,0)</f>
        <v>0</v>
      </c>
      <c r="V78" s="88"/>
    </row>
    <row r="79" spans="1:23" s="202" customFormat="1" ht="20.100000000000001" customHeight="1" x14ac:dyDescent="0.25">
      <c r="A79" s="116"/>
      <c r="B79" s="109"/>
      <c r="C79" s="128" t="s">
        <v>92</v>
      </c>
      <c r="D79" s="132"/>
      <c r="E79" s="130"/>
      <c r="F79" s="131"/>
      <c r="G79" s="74"/>
      <c r="H79" s="116"/>
      <c r="I79" s="76"/>
      <c r="J79"/>
      <c r="K79" s="88"/>
      <c r="L79" s="227" t="s">
        <v>208</v>
      </c>
      <c r="M79" s="82" t="e">
        <f>VLOOKUP(M77,O70:P77,2,FALSE)</f>
        <v>#N/A</v>
      </c>
      <c r="N79" s="88"/>
      <c r="O79" s="226" t="s">
        <v>359</v>
      </c>
      <c r="P79" s="82" t="e">
        <f>IF(E70="Ja","Niedrig",M79)</f>
        <v>#N/A</v>
      </c>
      <c r="Q79" s="88"/>
      <c r="R79" s="88"/>
      <c r="S79" s="88"/>
      <c r="T79" s="53" t="s">
        <v>349</v>
      </c>
      <c r="U79" s="54">
        <f>IF(E70="Ja",1,0)</f>
        <v>0</v>
      </c>
      <c r="V79" s="88"/>
      <c r="W79" s="160"/>
    </row>
    <row r="80" spans="1:23" ht="16.5" customHeight="1" x14ac:dyDescent="0.3">
      <c r="B80" s="74"/>
      <c r="C80" s="1"/>
      <c r="D80" s="174" t="s">
        <v>73</v>
      </c>
      <c r="E80" s="691" t="s">
        <v>162</v>
      </c>
      <c r="F80" s="692"/>
      <c r="G80" s="74"/>
      <c r="I80" s="76"/>
      <c r="J80"/>
      <c r="K80" s="88"/>
      <c r="L80" s="113"/>
      <c r="M80" s="88"/>
      <c r="N80" s="88"/>
      <c r="O80" s="88"/>
      <c r="P80" s="88"/>
      <c r="Q80" s="88"/>
      <c r="R80" s="88"/>
      <c r="S80" s="88"/>
      <c r="T80" s="53" t="s">
        <v>350</v>
      </c>
      <c r="U80" s="54">
        <f>IF(OR(E70="Nein",E70="Unsicher"),2,0)</f>
        <v>0</v>
      </c>
      <c r="V80" s="88"/>
    </row>
    <row r="81" spans="1:23" ht="35.25" customHeight="1" thickBot="1" x14ac:dyDescent="0.35">
      <c r="B81" s="74"/>
      <c r="C81" s="1"/>
      <c r="D81" s="175" t="s">
        <v>74</v>
      </c>
      <c r="E81" s="220"/>
      <c r="F81" s="221"/>
      <c r="G81" s="74"/>
      <c r="I81"/>
      <c r="J81"/>
      <c r="K81" s="88"/>
      <c r="L81" s="88"/>
      <c r="M81" s="88"/>
      <c r="N81" s="88"/>
      <c r="O81" s="88"/>
      <c r="P81" s="88"/>
      <c r="Q81" s="88"/>
      <c r="R81" s="88"/>
      <c r="S81" s="88"/>
      <c r="T81" s="85" t="s">
        <v>351</v>
      </c>
      <c r="U81" s="82">
        <f>MAX(U78:U80)</f>
        <v>0</v>
      </c>
      <c r="V81" s="88"/>
    </row>
    <row r="82" spans="1:23" ht="12.95" customHeight="1" x14ac:dyDescent="0.3">
      <c r="A82" s="120"/>
      <c r="B82" s="74"/>
      <c r="C82" s="1"/>
      <c r="D82" s="102"/>
      <c r="E82" s="34"/>
      <c r="F82" s="30"/>
      <c r="G82" s="74"/>
      <c r="H82" s="120"/>
      <c r="I82"/>
      <c r="J82"/>
      <c r="K82" s="88"/>
      <c r="L82" s="88"/>
      <c r="M82" s="88"/>
      <c r="N82" s="88"/>
      <c r="O82" s="88"/>
      <c r="P82" s="88"/>
      <c r="Q82" s="88"/>
      <c r="R82" s="88"/>
      <c r="S82" s="88"/>
      <c r="T82" s="85" t="s">
        <v>352</v>
      </c>
      <c r="U82" s="82" t="str">
        <f>U81&amp;"_"&amp;U76</f>
        <v>0_1</v>
      </c>
      <c r="V82" s="88"/>
    </row>
    <row r="83" spans="1:23" s="202" customFormat="1" ht="20.100000000000001" customHeight="1" x14ac:dyDescent="0.25">
      <c r="A83" s="116"/>
      <c r="B83" s="109"/>
      <c r="C83" s="128" t="s">
        <v>99</v>
      </c>
      <c r="D83" s="132"/>
      <c r="E83" s="130"/>
      <c r="F83" s="131" t="s">
        <v>239</v>
      </c>
      <c r="G83" s="74"/>
      <c r="H83" s="116"/>
      <c r="I83" s="86"/>
      <c r="J83" s="86"/>
      <c r="K83" s="131"/>
      <c r="L83" s="131"/>
      <c r="M83" s="131"/>
      <c r="N83" s="131"/>
      <c r="O83" s="131"/>
      <c r="P83" s="131"/>
      <c r="Q83" s="131"/>
      <c r="R83" s="131"/>
      <c r="S83" s="131"/>
      <c r="T83" s="131"/>
      <c r="U83" s="131"/>
      <c r="V83" s="131"/>
      <c r="W83" s="160"/>
    </row>
    <row r="84" spans="1:23" ht="30" customHeight="1" x14ac:dyDescent="0.3">
      <c r="A84" s="120"/>
      <c r="B84" s="74"/>
      <c r="C84" s="1"/>
      <c r="D84" s="105" t="s">
        <v>118</v>
      </c>
      <c r="E84" s="238" t="str">
        <f>IF(F84="ok",M67,"FEHLER")</f>
        <v>FEHLER</v>
      </c>
      <c r="F84" s="195" t="str">
        <f>IF(U66=1,"Keine Angaben!",(IF(U65&gt;0,"Sensitivitätsanalyse unvollständig oder fehlerhaft ausgefüllt. Bitte Eingaben überprüfen!","ok")))</f>
        <v>Keine Angaben!</v>
      </c>
      <c r="G84" s="74"/>
      <c r="H84" s="120"/>
      <c r="I84" s="74"/>
      <c r="J84" s="74"/>
      <c r="K84" s="74"/>
      <c r="L84" s="88"/>
      <c r="M84" s="88"/>
      <c r="N84" s="88"/>
      <c r="O84" s="88"/>
      <c r="P84" s="88"/>
      <c r="Q84" s="88"/>
      <c r="R84" s="88"/>
      <c r="S84" s="88"/>
      <c r="T84" s="88"/>
      <c r="U84" s="88"/>
      <c r="V84" s="88"/>
    </row>
    <row r="85" spans="1:23" ht="30" customHeight="1" x14ac:dyDescent="0.3">
      <c r="A85" s="120"/>
      <c r="B85" s="74"/>
      <c r="C85" s="1"/>
      <c r="D85" s="104" t="s">
        <v>117</v>
      </c>
      <c r="E85" s="239" t="str">
        <f>IF(F85="ok",P79,"FEHLER")</f>
        <v>FEHLER</v>
      </c>
      <c r="F85" s="197" t="str">
        <f>VLOOKUP(U82,$T$4:$V$9,2,FALSE)</f>
        <v>keine Angaben!</v>
      </c>
      <c r="G85" s="74"/>
      <c r="H85" s="120"/>
      <c r="I85" s="74"/>
      <c r="J85" s="74"/>
      <c r="K85" s="74"/>
      <c r="L85" s="45" t="s">
        <v>220</v>
      </c>
      <c r="M85" s="44"/>
      <c r="N85" s="45"/>
      <c r="O85" s="45"/>
      <c r="P85" s="77" t="str">
        <f>E84&amp;"_"&amp;E85</f>
        <v>FEHLER_FEHLER</v>
      </c>
      <c r="Q85" s="88"/>
      <c r="R85" s="88"/>
      <c r="S85" s="88"/>
      <c r="T85" s="88"/>
      <c r="U85" s="88"/>
      <c r="V85" s="88"/>
    </row>
    <row r="86" spans="1:23" ht="30" customHeight="1" x14ac:dyDescent="0.3">
      <c r="A86" s="120"/>
      <c r="B86" s="74"/>
      <c r="C86" s="1"/>
      <c r="D86" s="179" t="s">
        <v>119</v>
      </c>
      <c r="E86" s="239" t="str">
        <f>IF(AND(F84="ok",F85="ok"),P87,"FEHLER")</f>
        <v>FEHLER</v>
      </c>
      <c r="F86" s="197" t="str">
        <f>IF(AND(F84="ok",F85="ok"),"ok","Sensitivitäts- und/oder Expositionsanalyse fehlend oder fehlerhaft")</f>
        <v>Sensitivitäts- und/oder Expositionsanalyse fehlend oder fehlerhaft</v>
      </c>
      <c r="G86" s="74"/>
      <c r="H86" s="120"/>
      <c r="I86" s="74"/>
      <c r="J86" s="74"/>
      <c r="K86" s="74"/>
      <c r="L86" s="45"/>
      <c r="M86" s="44"/>
      <c r="N86" s="45"/>
      <c r="O86" s="45"/>
      <c r="P86" s="45"/>
      <c r="Q86" s="88"/>
      <c r="R86" s="88"/>
      <c r="S86" s="88"/>
      <c r="T86" s="88"/>
      <c r="U86" s="88"/>
      <c r="V86" s="88"/>
    </row>
    <row r="87" spans="1:23" ht="16.5" customHeight="1" x14ac:dyDescent="0.3">
      <c r="A87" s="120"/>
      <c r="B87" s="74"/>
      <c r="C87" s="1"/>
      <c r="D87" s="101" t="s">
        <v>129</v>
      </c>
      <c r="E87" s="616" t="str">
        <f>IF(AND(F84="ok",F85="ok"),VLOOKUP(E86,$Q$4:$R$12,2,FALSE),"FEHLER")</f>
        <v>FEHLER</v>
      </c>
      <c r="F87" s="690" t="str">
        <f>IF(AND(F84="ok",F85="ok"),"ok","Sensitivitäts- und/oder Expositionsanalyse fehlend oder fehlerhaft")</f>
        <v>Sensitivitäts- und/oder Expositionsanalyse fehlend oder fehlerhaft</v>
      </c>
      <c r="G87" s="74"/>
      <c r="H87" s="120"/>
      <c r="I87" s="74"/>
      <c r="J87" s="74"/>
      <c r="K87" s="74"/>
      <c r="L87" s="45" t="s">
        <v>221</v>
      </c>
      <c r="M87" s="44"/>
      <c r="N87" s="45"/>
      <c r="O87" s="45"/>
      <c r="P87" s="77" t="e">
        <f>VLOOKUP(P85,$P$4:$R$12,2,FALSE)</f>
        <v>#N/A</v>
      </c>
      <c r="Q87" s="88"/>
      <c r="R87" s="88"/>
      <c r="S87" s="88"/>
      <c r="T87" s="88"/>
      <c r="U87" s="88"/>
      <c r="V87" s="88"/>
    </row>
    <row r="88" spans="1:23" ht="15.95" customHeight="1" thickBot="1" x14ac:dyDescent="0.35">
      <c r="B88" s="74"/>
      <c r="C88" s="1"/>
      <c r="D88" s="469" t="s">
        <v>724</v>
      </c>
      <c r="E88" s="617"/>
      <c r="F88" s="619"/>
      <c r="G88" s="74"/>
      <c r="I88" s="73"/>
      <c r="J88" s="73"/>
      <c r="K88" s="73"/>
      <c r="L88" s="45"/>
      <c r="M88" s="44"/>
      <c r="N88" s="45"/>
      <c r="O88" s="45"/>
      <c r="P88" s="45"/>
      <c r="Q88" s="88"/>
      <c r="R88" s="88"/>
      <c r="S88" s="88"/>
      <c r="T88" s="88"/>
      <c r="U88" s="88"/>
      <c r="V88" s="88"/>
    </row>
    <row r="89" spans="1:23" ht="69.95" customHeight="1" x14ac:dyDescent="0.3">
      <c r="B89" s="5"/>
      <c r="C89" s="1"/>
      <c r="D89" s="1"/>
      <c r="E89" s="149"/>
      <c r="F89" s="103"/>
      <c r="G89" s="5"/>
      <c r="I89"/>
      <c r="J89"/>
      <c r="K89"/>
      <c r="L89"/>
      <c r="M89"/>
      <c r="N89"/>
      <c r="O89"/>
      <c r="P89"/>
      <c r="Q89"/>
      <c r="R89"/>
      <c r="S89"/>
      <c r="T89"/>
      <c r="U89"/>
      <c r="V89"/>
    </row>
    <row r="90" spans="1:23" s="116" customFormat="1" ht="30" customHeight="1" x14ac:dyDescent="0.25">
      <c r="B90" s="86"/>
      <c r="C90" s="126"/>
      <c r="D90" s="126" t="s">
        <v>109</v>
      </c>
      <c r="E90" s="127"/>
      <c r="F90" s="127"/>
      <c r="G90" s="86"/>
      <c r="I90" s="86"/>
      <c r="J90" s="86"/>
      <c r="K90" s="86"/>
      <c r="L90" s="86"/>
      <c r="M90" s="86"/>
      <c r="N90" s="86"/>
      <c r="O90" s="64"/>
      <c r="P90" s="86"/>
      <c r="Q90" s="86"/>
      <c r="R90" s="36"/>
      <c r="S90" s="36"/>
      <c r="T90" s="36"/>
      <c r="U90" s="36"/>
      <c r="V90" s="36"/>
      <c r="W90" s="200"/>
    </row>
    <row r="91" spans="1:23" s="133" customFormat="1" x14ac:dyDescent="0.25">
      <c r="A91" s="120"/>
      <c r="B91" s="74"/>
      <c r="C91" s="11"/>
      <c r="D91" s="11"/>
      <c r="E91" s="151" t="s">
        <v>408</v>
      </c>
      <c r="F91" s="180" t="s">
        <v>390</v>
      </c>
      <c r="G91" s="74"/>
      <c r="H91" s="120"/>
      <c r="I91"/>
      <c r="J91" s="76"/>
      <c r="K91" s="110"/>
      <c r="L91" s="110"/>
      <c r="M91" s="110"/>
      <c r="N91" s="110"/>
      <c r="O91" s="110"/>
      <c r="P91" s="110"/>
      <c r="Q91" s="110"/>
      <c r="R91" s="110"/>
      <c r="S91" s="110"/>
      <c r="T91" s="110"/>
      <c r="U91" s="110"/>
      <c r="V91" s="110"/>
    </row>
    <row r="92" spans="1:23" s="162" customFormat="1" ht="20.100000000000001" customHeight="1" x14ac:dyDescent="0.25">
      <c r="A92" s="120"/>
      <c r="B92" s="74"/>
      <c r="C92" s="128" t="s">
        <v>116</v>
      </c>
      <c r="D92" s="129"/>
      <c r="E92" s="130"/>
      <c r="F92" s="131"/>
      <c r="G92" s="74"/>
      <c r="H92" s="120"/>
      <c r="I92"/>
      <c r="J92" s="76"/>
      <c r="K92" s="120"/>
      <c r="O92" s="135"/>
      <c r="R92" s="135"/>
      <c r="S92" s="135"/>
      <c r="T92" s="135"/>
      <c r="U92" s="135"/>
      <c r="V92" s="135"/>
      <c r="W92" s="133"/>
    </row>
    <row r="93" spans="1:23" ht="45" customHeight="1" x14ac:dyDescent="0.3">
      <c r="A93" s="120"/>
      <c r="B93" s="74"/>
      <c r="C93" s="1"/>
      <c r="D93" s="144" t="s">
        <v>399</v>
      </c>
      <c r="E93" s="630"/>
      <c r="F93" s="666"/>
      <c r="G93" s="74"/>
      <c r="H93" s="120"/>
      <c r="I93"/>
      <c r="J93"/>
      <c r="K93" s="74"/>
      <c r="L93" s="71" t="s">
        <v>234</v>
      </c>
      <c r="M93" s="44"/>
      <c r="N93" s="45"/>
      <c r="O93" s="45"/>
      <c r="P93" s="85" t="s">
        <v>392</v>
      </c>
      <c r="Q93" s="44"/>
      <c r="R93" s="45"/>
      <c r="S93" s="45"/>
      <c r="T93" s="45"/>
      <c r="U93" s="45"/>
      <c r="V93" s="45"/>
    </row>
    <row r="94" spans="1:23" s="159" customFormat="1" ht="15.95" customHeight="1" x14ac:dyDescent="0.3">
      <c r="A94" s="121"/>
      <c r="B94" s="75"/>
      <c r="C94" s="18"/>
      <c r="D94" s="468" t="s">
        <v>726</v>
      </c>
      <c r="E94" s="631"/>
      <c r="F94" s="667"/>
      <c r="G94" s="75"/>
      <c r="H94" s="121"/>
      <c r="I94" s="35"/>
      <c r="J94" s="35"/>
      <c r="K94" s="75"/>
      <c r="L94" s="47"/>
      <c r="M94" s="47"/>
      <c r="N94" s="47"/>
      <c r="O94" s="63"/>
      <c r="P94" s="112"/>
      <c r="Q94" s="112"/>
      <c r="R94" s="47"/>
      <c r="S94" s="112"/>
      <c r="T94" s="112"/>
      <c r="U94" s="47"/>
      <c r="V94" s="47"/>
    </row>
    <row r="95" spans="1:23" ht="35.1" customHeight="1" x14ac:dyDescent="0.3">
      <c r="A95" s="120"/>
      <c r="B95" s="74"/>
      <c r="C95" s="1"/>
      <c r="D95" s="141" t="s">
        <v>91</v>
      </c>
      <c r="E95" s="676"/>
      <c r="F95" s="677"/>
      <c r="G95" s="74"/>
      <c r="H95" s="120"/>
      <c r="I95"/>
      <c r="J95"/>
      <c r="K95" s="74"/>
      <c r="L95" s="43" t="s">
        <v>196</v>
      </c>
      <c r="M95" s="54" t="str">
        <f>IF(ISBLANK(E98),"",VLOOKUP(E98,$L$4:$M$7,2,FALSE))</f>
        <v/>
      </c>
      <c r="N95" s="45"/>
      <c r="O95" s="45"/>
      <c r="P95" s="53" t="s">
        <v>226</v>
      </c>
      <c r="Q95" s="54">
        <f>IF(E98="Keine",IF(ISBLANK(F98),1,0),IF(F98&lt;&gt;"",1,0))</f>
        <v>0</v>
      </c>
      <c r="R95" s="45"/>
      <c r="S95" s="45"/>
      <c r="T95" s="53" t="s">
        <v>225</v>
      </c>
      <c r="U95" s="54">
        <f>COUNTA(E95:F97,E98:E104)</f>
        <v>0</v>
      </c>
      <c r="V95" s="45"/>
    </row>
    <row r="96" spans="1:23" ht="23.45" customHeight="1" x14ac:dyDescent="0.3">
      <c r="A96" s="120"/>
      <c r="B96" s="74"/>
      <c r="C96" s="1"/>
      <c r="D96" s="141" t="s">
        <v>38</v>
      </c>
      <c r="E96" s="661"/>
      <c r="F96" s="662"/>
      <c r="G96" s="74"/>
      <c r="H96" s="120"/>
      <c r="I96"/>
      <c r="J96"/>
      <c r="K96" s="74"/>
      <c r="L96" s="639" t="s">
        <v>197</v>
      </c>
      <c r="M96" s="637" t="str">
        <f>IF(ISBLANK(E99),"",VLOOKUP(E99,$L$4:$M$7,2,FALSE))</f>
        <v/>
      </c>
      <c r="N96" s="640" t="s">
        <v>227</v>
      </c>
      <c r="O96" s="641"/>
      <c r="P96" s="642"/>
      <c r="Q96" s="637">
        <f>IF(E99="Keine",IF(ISBLANK(F99),1,0),IF(F99&lt;&gt;"",1,0))</f>
        <v>0</v>
      </c>
      <c r="R96" s="45"/>
      <c r="S96" s="45"/>
      <c r="T96" s="53" t="s">
        <v>391</v>
      </c>
      <c r="U96" s="54">
        <f>SUM(Q95:Q101)</f>
        <v>0</v>
      </c>
      <c r="V96" s="45"/>
    </row>
    <row r="97" spans="1:23" s="159" customFormat="1" ht="30" x14ac:dyDescent="0.3">
      <c r="A97" s="121"/>
      <c r="B97" s="75"/>
      <c r="C97" s="18"/>
      <c r="D97" s="468" t="s">
        <v>725</v>
      </c>
      <c r="E97" s="663"/>
      <c r="F97" s="664"/>
      <c r="G97" s="75"/>
      <c r="H97" s="121"/>
      <c r="I97" s="35"/>
      <c r="J97" s="35"/>
      <c r="K97" s="75"/>
      <c r="L97" s="639"/>
      <c r="M97" s="638"/>
      <c r="N97" s="640"/>
      <c r="O97" s="641"/>
      <c r="P97" s="642"/>
      <c r="Q97" s="638"/>
      <c r="R97" s="45"/>
      <c r="S97" s="45"/>
      <c r="T97" s="45"/>
      <c r="U97" s="45"/>
      <c r="V97" s="47"/>
    </row>
    <row r="98" spans="1:23" ht="45" customHeight="1" x14ac:dyDescent="0.3">
      <c r="A98" s="120"/>
      <c r="B98" s="74"/>
      <c r="C98" s="1"/>
      <c r="D98" s="141" t="s">
        <v>409</v>
      </c>
      <c r="E98" s="366"/>
      <c r="F98" s="215"/>
      <c r="G98" s="74"/>
      <c r="H98" s="120"/>
      <c r="I98"/>
      <c r="J98"/>
      <c r="K98" s="74"/>
      <c r="L98" s="43" t="s">
        <v>198</v>
      </c>
      <c r="M98" s="54" t="str">
        <f>IF(ISBLANK(E100),"",VLOOKUP(E100,$L$4:$M$7,2,FALSE))</f>
        <v/>
      </c>
      <c r="N98" s="45"/>
      <c r="O98" s="45"/>
      <c r="P98" s="53" t="s">
        <v>228</v>
      </c>
      <c r="Q98" s="54">
        <f>IF(E100="Keine",IF(ISBLANK(F100),1,0),IF(F100&lt;&gt;"",1,0))</f>
        <v>0</v>
      </c>
      <c r="R98" s="45"/>
      <c r="S98" s="45"/>
      <c r="T98" s="53" t="s">
        <v>235</v>
      </c>
      <c r="U98" s="54">
        <f>U96+U95</f>
        <v>0</v>
      </c>
      <c r="V98" s="45"/>
    </row>
    <row r="99" spans="1:23" ht="35.1" customHeight="1" x14ac:dyDescent="0.3">
      <c r="A99" s="120"/>
      <c r="B99" s="74"/>
      <c r="C99" s="1"/>
      <c r="D99" s="182" t="s">
        <v>405</v>
      </c>
      <c r="E99" s="222"/>
      <c r="F99" s="215"/>
      <c r="G99" s="74"/>
      <c r="H99" s="120"/>
      <c r="I99"/>
      <c r="J99"/>
      <c r="K99" s="74"/>
      <c r="L99" s="43" t="s">
        <v>199</v>
      </c>
      <c r="M99" s="54" t="str">
        <f>IF(ISBLANK(E101),"",VLOOKUP(E101,$L$4:$M$7,2,FALSE))</f>
        <v/>
      </c>
      <c r="N99" s="45"/>
      <c r="O99" s="45"/>
      <c r="P99" s="53" t="s">
        <v>229</v>
      </c>
      <c r="Q99" s="54">
        <f>IF(E101="Keine",IF(ISBLANK(F101),1,0),IF(F101&lt;&gt;"",1,0))</f>
        <v>0</v>
      </c>
      <c r="R99" s="45"/>
      <c r="S99" s="45"/>
      <c r="T99" s="53" t="s">
        <v>241</v>
      </c>
      <c r="U99" s="54">
        <f>IF(AND(E93="",U98&gt;0),1,0)</f>
        <v>0</v>
      </c>
      <c r="V99" s="45"/>
    </row>
    <row r="100" spans="1:23" ht="35.1" customHeight="1" x14ac:dyDescent="0.3">
      <c r="A100" s="120"/>
      <c r="B100" s="74"/>
      <c r="C100" s="1"/>
      <c r="D100" s="142" t="s">
        <v>406</v>
      </c>
      <c r="E100" s="214"/>
      <c r="F100" s="215"/>
      <c r="G100" s="74"/>
      <c r="H100" s="120"/>
      <c r="I100"/>
      <c r="J100"/>
      <c r="K100" s="74"/>
      <c r="L100" s="43" t="s">
        <v>200</v>
      </c>
      <c r="M100" s="54" t="str">
        <f>IF(ISBLANK(E102),"",VLOOKUP(E102,$L$4:$M$7,2,FALSE))</f>
        <v/>
      </c>
      <c r="N100" s="45"/>
      <c r="O100" s="45"/>
      <c r="P100" s="53" t="s">
        <v>230</v>
      </c>
      <c r="Q100" s="54">
        <f>IF(E102="Keine",IF(ISBLANK(F102),1,0),IF(F102&lt;&gt;"",1,0))</f>
        <v>0</v>
      </c>
      <c r="R100" s="45"/>
      <c r="S100" s="45"/>
      <c r="T100" s="53" t="s">
        <v>236</v>
      </c>
      <c r="U100" s="54">
        <f>IF(AND(E93="Nein",U98&gt;0),1,0)</f>
        <v>0</v>
      </c>
      <c r="V100" s="45"/>
    </row>
    <row r="101" spans="1:23" ht="45" customHeight="1" x14ac:dyDescent="0.3">
      <c r="A101" s="120"/>
      <c r="B101" s="74"/>
      <c r="C101" s="1"/>
      <c r="D101" s="142" t="s">
        <v>410</v>
      </c>
      <c r="E101" s="214"/>
      <c r="F101" s="215"/>
      <c r="G101" s="74"/>
      <c r="H101" s="120"/>
      <c r="I101"/>
      <c r="J101"/>
      <c r="K101" s="74"/>
      <c r="L101" s="45"/>
      <c r="M101" s="44"/>
      <c r="N101" s="45"/>
      <c r="O101" s="45"/>
      <c r="P101" s="53" t="s">
        <v>231</v>
      </c>
      <c r="Q101" s="54">
        <f>IF(E103="Nein",IF(ISBLANK(F103),1,0),IF(F103&lt;&gt;"",1,0))</f>
        <v>0</v>
      </c>
      <c r="R101" s="45"/>
      <c r="S101" s="45"/>
      <c r="T101" s="53" t="s">
        <v>237</v>
      </c>
      <c r="U101" s="54">
        <f>IF(AND(E93="Ja",U98&lt;&gt;14),1,0)</f>
        <v>0</v>
      </c>
      <c r="V101" s="45"/>
    </row>
    <row r="102" spans="1:23" ht="60" customHeight="1" x14ac:dyDescent="0.3">
      <c r="A102" s="120"/>
      <c r="B102" s="74"/>
      <c r="C102" s="1"/>
      <c r="D102" s="177" t="s">
        <v>407</v>
      </c>
      <c r="E102" s="216"/>
      <c r="F102" s="217"/>
      <c r="G102" s="74"/>
      <c r="H102" s="120"/>
      <c r="I102"/>
      <c r="J102"/>
      <c r="K102" s="74"/>
      <c r="L102" s="84" t="s">
        <v>232</v>
      </c>
      <c r="M102" s="82">
        <f>MAX(M95:M100)</f>
        <v>0</v>
      </c>
      <c r="N102" s="45"/>
      <c r="O102" s="45"/>
      <c r="P102" s="45"/>
      <c r="Q102" s="44"/>
      <c r="R102" s="45"/>
      <c r="S102" s="45"/>
      <c r="T102" s="53" t="s">
        <v>238</v>
      </c>
      <c r="U102" s="54">
        <f>SUM(U99:U101)</f>
        <v>0</v>
      </c>
      <c r="V102" s="45"/>
    </row>
    <row r="103" spans="1:23" ht="45" customHeight="1" x14ac:dyDescent="0.3">
      <c r="A103" s="120"/>
      <c r="B103" s="74"/>
      <c r="C103" s="1"/>
      <c r="D103" s="12" t="s">
        <v>183</v>
      </c>
      <c r="E103" s="694"/>
      <c r="F103" s="670"/>
      <c r="G103" s="74"/>
      <c r="H103" s="120"/>
      <c r="I103"/>
      <c r="J103"/>
      <c r="K103" s="74"/>
      <c r="L103" s="83" t="s">
        <v>233</v>
      </c>
      <c r="M103" s="82">
        <f>IF(E103="Ja",M102-1,M102)</f>
        <v>0</v>
      </c>
      <c r="N103" s="45"/>
      <c r="O103" s="45"/>
      <c r="P103" s="45"/>
      <c r="Q103" s="44"/>
      <c r="R103" s="45"/>
      <c r="S103" s="45"/>
      <c r="T103" s="53" t="s">
        <v>240</v>
      </c>
      <c r="U103" s="54">
        <f>IF(AND(E93="",U98=0),1,0)</f>
        <v>1</v>
      </c>
      <c r="V103" s="45"/>
    </row>
    <row r="104" spans="1:23" s="159" customFormat="1" ht="15.95" customHeight="1" thickBot="1" x14ac:dyDescent="0.35">
      <c r="A104" s="121"/>
      <c r="B104" s="75"/>
      <c r="C104" s="18"/>
      <c r="D104" s="469" t="s">
        <v>727</v>
      </c>
      <c r="E104" s="669"/>
      <c r="F104" s="671"/>
      <c r="G104" s="75"/>
      <c r="H104" s="121"/>
      <c r="I104" s="35"/>
      <c r="J104" s="35"/>
      <c r="K104" s="75"/>
      <c r="L104" s="71" t="s">
        <v>195</v>
      </c>
      <c r="M104" s="82" t="str">
        <f>IF(E93="Ja",VLOOKUP(M103,$M$4:$N$8,2,FALSE),"Niedrig")</f>
        <v>Niedrig</v>
      </c>
      <c r="N104" s="47"/>
      <c r="O104" s="47"/>
      <c r="P104" s="112"/>
      <c r="Q104" s="112"/>
      <c r="R104" s="47"/>
      <c r="S104" s="47"/>
      <c r="T104" s="47"/>
      <c r="U104" s="47"/>
      <c r="V104" s="47"/>
    </row>
    <row r="105" spans="1:23" ht="12.95" customHeight="1" x14ac:dyDescent="0.3">
      <c r="B105" s="74"/>
      <c r="C105" s="1"/>
      <c r="D105" s="99"/>
      <c r="E105" s="34"/>
      <c r="F105" s="34"/>
      <c r="G105" s="74"/>
      <c r="I105"/>
      <c r="J105"/>
      <c r="K105" s="86"/>
      <c r="L105" s="45"/>
      <c r="M105" s="44"/>
      <c r="N105" s="45"/>
      <c r="O105" s="45"/>
      <c r="P105" s="45"/>
      <c r="Q105" s="44"/>
      <c r="R105" s="45"/>
      <c r="S105" s="45"/>
      <c r="T105" s="45"/>
      <c r="U105" s="45"/>
      <c r="V105" s="45"/>
    </row>
    <row r="106" spans="1:23" s="202" customFormat="1" ht="20.100000000000001" customHeight="1" x14ac:dyDescent="0.25">
      <c r="A106" s="116"/>
      <c r="B106" s="74"/>
      <c r="C106" s="128" t="s">
        <v>93</v>
      </c>
      <c r="D106" s="132"/>
      <c r="E106" s="130"/>
      <c r="F106" s="161"/>
      <c r="G106" s="74"/>
      <c r="H106" s="116"/>
      <c r="I106"/>
      <c r="J106"/>
      <c r="K106" s="120"/>
      <c r="L106" s="162"/>
      <c r="M106" s="162"/>
      <c r="N106" s="162"/>
      <c r="O106" s="135"/>
      <c r="P106" s="162"/>
      <c r="Q106" s="162"/>
      <c r="R106" s="135"/>
      <c r="S106" s="135"/>
      <c r="T106" s="135"/>
      <c r="U106" s="135"/>
      <c r="V106" s="135"/>
      <c r="W106" s="160"/>
    </row>
    <row r="107" spans="1:23" ht="31.5" customHeight="1" x14ac:dyDescent="0.3">
      <c r="A107" s="120"/>
      <c r="B107" s="74"/>
      <c r="C107" s="1"/>
      <c r="D107" s="12" t="s">
        <v>420</v>
      </c>
      <c r="E107" s="603"/>
      <c r="F107" s="609"/>
      <c r="G107" s="74"/>
      <c r="H107" s="120"/>
      <c r="I107"/>
      <c r="J107"/>
      <c r="K107" s="88"/>
      <c r="L107" s="69" t="s">
        <v>270</v>
      </c>
      <c r="M107" s="107">
        <v>1</v>
      </c>
      <c r="N107" s="88"/>
      <c r="O107" s="88"/>
      <c r="P107" s="69" t="s">
        <v>279</v>
      </c>
      <c r="Q107" s="69" t="s">
        <v>90</v>
      </c>
      <c r="R107" s="88"/>
      <c r="S107" s="88"/>
      <c r="T107" s="88"/>
      <c r="U107" s="88"/>
      <c r="V107" s="88"/>
    </row>
    <row r="108" spans="1:23" s="159" customFormat="1" ht="30" x14ac:dyDescent="0.3">
      <c r="A108" s="121"/>
      <c r="B108" s="75"/>
      <c r="C108" s="18"/>
      <c r="D108" s="466" t="s">
        <v>725</v>
      </c>
      <c r="E108" s="629"/>
      <c r="F108" s="610"/>
      <c r="G108" s="75"/>
      <c r="H108" s="121"/>
      <c r="I108" s="35"/>
      <c r="J108" s="35"/>
      <c r="K108" s="112"/>
      <c r="L108" s="69" t="s">
        <v>271</v>
      </c>
      <c r="M108" s="107">
        <v>1</v>
      </c>
      <c r="N108" s="112"/>
      <c r="O108" s="88"/>
      <c r="P108" s="69" t="s">
        <v>280</v>
      </c>
      <c r="Q108" s="69" t="s">
        <v>90</v>
      </c>
      <c r="R108" s="112"/>
      <c r="S108" s="112"/>
      <c r="T108" s="113" t="s">
        <v>368</v>
      </c>
      <c r="U108" s="54">
        <f>IF(OR($E$107="Ja",$E$107=""),IF(E109="",1,0),IF(E109&lt;&gt;"",1,0))</f>
        <v>1</v>
      </c>
      <c r="V108" s="112"/>
    </row>
    <row r="109" spans="1:23" ht="43.5" customHeight="1" x14ac:dyDescent="0.3">
      <c r="B109" s="74"/>
      <c r="C109" s="1"/>
      <c r="D109" s="12" t="s">
        <v>159</v>
      </c>
      <c r="E109" s="603"/>
      <c r="F109" s="658"/>
      <c r="G109" s="74"/>
      <c r="I109"/>
      <c r="J109"/>
      <c r="K109" s="88"/>
      <c r="L109" s="69" t="s">
        <v>272</v>
      </c>
      <c r="M109" s="107">
        <v>2</v>
      </c>
      <c r="N109" s="88"/>
      <c r="O109" s="88"/>
      <c r="P109" s="69" t="s">
        <v>281</v>
      </c>
      <c r="Q109" s="69" t="s">
        <v>193</v>
      </c>
      <c r="R109" s="88"/>
      <c r="S109" s="88"/>
      <c r="T109" s="88"/>
      <c r="U109" s="88"/>
      <c r="V109" s="88"/>
    </row>
    <row r="110" spans="1:23" s="159" customFormat="1" ht="15.95" customHeight="1" x14ac:dyDescent="0.3">
      <c r="B110" s="75"/>
      <c r="C110" s="18"/>
      <c r="D110" s="468" t="s">
        <v>83</v>
      </c>
      <c r="E110" s="603"/>
      <c r="F110" s="659"/>
      <c r="G110" s="75"/>
      <c r="I110" s="35"/>
      <c r="J110" s="35"/>
      <c r="K110" s="112"/>
      <c r="L110" s="69" t="s">
        <v>273</v>
      </c>
      <c r="M110" s="107">
        <v>2</v>
      </c>
      <c r="N110" s="112"/>
      <c r="O110" s="88"/>
      <c r="P110" s="69" t="s">
        <v>282</v>
      </c>
      <c r="Q110" s="69" t="s">
        <v>90</v>
      </c>
      <c r="R110" s="112"/>
      <c r="S110" s="112"/>
      <c r="T110" s="113" t="s">
        <v>369</v>
      </c>
      <c r="U110" s="54">
        <f>IF(OR($E$107="Ja",$E$107=""),IF(E115="",1,0),IF(E115&lt;&gt;"",1,0))</f>
        <v>1</v>
      </c>
      <c r="V110" s="112"/>
    </row>
    <row r="111" spans="1:23" s="159" customFormat="1" ht="87" customHeight="1" thickBot="1" x14ac:dyDescent="0.35">
      <c r="B111" s="75"/>
      <c r="C111" s="18"/>
      <c r="D111" s="477" t="s">
        <v>171</v>
      </c>
      <c r="E111" s="604"/>
      <c r="F111" s="660"/>
      <c r="G111" s="75"/>
      <c r="I111" s="35"/>
      <c r="J111" s="35"/>
      <c r="K111" s="112"/>
      <c r="L111" s="69" t="s">
        <v>274</v>
      </c>
      <c r="M111" s="107">
        <v>2</v>
      </c>
      <c r="N111" s="112"/>
      <c r="O111" s="88"/>
      <c r="P111" s="69" t="s">
        <v>283</v>
      </c>
      <c r="Q111" s="69" t="s">
        <v>193</v>
      </c>
      <c r="R111" s="112"/>
      <c r="S111" s="112"/>
      <c r="T111" s="112"/>
      <c r="U111" s="112"/>
      <c r="V111" s="112"/>
    </row>
    <row r="112" spans="1:23" ht="12.95" customHeight="1" x14ac:dyDescent="0.3">
      <c r="B112" s="74"/>
      <c r="C112" s="1"/>
      <c r="D112" s="12"/>
      <c r="E112" s="30"/>
      <c r="F112" s="108"/>
      <c r="G112" s="74"/>
      <c r="I112"/>
      <c r="J112"/>
      <c r="K112" s="88"/>
      <c r="L112" s="69" t="s">
        <v>275</v>
      </c>
      <c r="M112" s="107">
        <v>3</v>
      </c>
      <c r="N112" s="88"/>
      <c r="O112" s="88"/>
      <c r="P112" s="69" t="s">
        <v>284</v>
      </c>
      <c r="Q112" s="69" t="s">
        <v>192</v>
      </c>
      <c r="R112" s="88"/>
      <c r="S112" s="88"/>
      <c r="T112" s="113" t="s">
        <v>372</v>
      </c>
      <c r="U112" s="54">
        <f>IF(M117&gt;=2036,1,0)</f>
        <v>0</v>
      </c>
      <c r="V112" s="88"/>
    </row>
    <row r="113" spans="1:23" s="202" customFormat="1" ht="20.100000000000001" customHeight="1" x14ac:dyDescent="0.25">
      <c r="A113" s="116"/>
      <c r="B113" s="74"/>
      <c r="C113" s="128" t="s">
        <v>92</v>
      </c>
      <c r="D113" s="132"/>
      <c r="E113" s="130"/>
      <c r="F113" s="161"/>
      <c r="G113" s="74"/>
      <c r="H113" s="116"/>
      <c r="I113"/>
      <c r="J113"/>
      <c r="K113" s="88"/>
      <c r="L113" s="69" t="s">
        <v>276</v>
      </c>
      <c r="M113" s="107">
        <v>3</v>
      </c>
      <c r="N113" s="88"/>
      <c r="O113" s="88"/>
      <c r="P113" s="69" t="s">
        <v>285</v>
      </c>
      <c r="Q113" s="69" t="s">
        <v>193</v>
      </c>
      <c r="R113" s="88"/>
      <c r="S113" s="88"/>
      <c r="T113" s="113" t="s">
        <v>371</v>
      </c>
      <c r="U113" s="54">
        <f>IF(OR($E$107="Ja",$E$107=""),IF(E116="",1,0),IF(AND(U112=1,E116&lt;&gt;""),1,(IF(AND(U112=0,E116=""),1,0))))</f>
        <v>1</v>
      </c>
      <c r="V113" s="88"/>
      <c r="W113" s="160"/>
    </row>
    <row r="114" spans="1:23" ht="75" x14ac:dyDescent="0.3">
      <c r="B114" s="74"/>
      <c r="C114" s="1"/>
      <c r="D114" s="183" t="s">
        <v>429</v>
      </c>
      <c r="E114" s="691" t="s">
        <v>432</v>
      </c>
      <c r="F114" s="692"/>
      <c r="G114" s="74"/>
      <c r="I114"/>
      <c r="J114"/>
      <c r="K114" s="88"/>
      <c r="L114" s="227" t="s">
        <v>277</v>
      </c>
      <c r="M114" s="82" t="e">
        <f>VLOOKUP(E109,L107:M113,2,FALSE)</f>
        <v>#N/A</v>
      </c>
      <c r="N114" s="88"/>
      <c r="O114" s="88"/>
      <c r="P114" s="69" t="s">
        <v>286</v>
      </c>
      <c r="Q114" s="69" t="s">
        <v>192</v>
      </c>
      <c r="R114" s="88"/>
      <c r="S114" s="88"/>
      <c r="T114" s="88"/>
      <c r="U114" s="96"/>
      <c r="V114" s="88"/>
    </row>
    <row r="115" spans="1:23" ht="24.95" customHeight="1" x14ac:dyDescent="0.3">
      <c r="B115" s="74"/>
      <c r="C115" s="1"/>
      <c r="D115" s="152" t="s">
        <v>14</v>
      </c>
      <c r="E115" s="203"/>
      <c r="F115" s="223"/>
      <c r="G115" s="74"/>
      <c r="I115"/>
      <c r="J115"/>
      <c r="K115" s="88"/>
      <c r="L115" s="113" t="s">
        <v>247</v>
      </c>
      <c r="M115" s="54">
        <f>YEAR('3 Vorhaben'!H17)</f>
        <v>1900</v>
      </c>
      <c r="N115" s="88"/>
      <c r="O115" s="88"/>
      <c r="P115" s="69" t="s">
        <v>287</v>
      </c>
      <c r="Q115" s="69" t="s">
        <v>192</v>
      </c>
      <c r="R115" s="88"/>
      <c r="S115" s="88"/>
      <c r="T115" s="113" t="s">
        <v>373</v>
      </c>
      <c r="U115" s="54">
        <f>IF(M117&gt;=2071,1,0)</f>
        <v>0</v>
      </c>
      <c r="V115" s="88"/>
    </row>
    <row r="116" spans="1:23" ht="24.95" customHeight="1" x14ac:dyDescent="0.3">
      <c r="B116" s="74"/>
      <c r="C116" s="1"/>
      <c r="D116" s="181" t="s">
        <v>15</v>
      </c>
      <c r="E116" s="224"/>
      <c r="F116" s="223"/>
      <c r="G116" s="74"/>
      <c r="I116"/>
      <c r="J116"/>
      <c r="K116" s="88"/>
      <c r="L116" s="113" t="s">
        <v>455</v>
      </c>
      <c r="M116" s="54">
        <f>'3 Vorhaben'!H16</f>
        <v>0</v>
      </c>
      <c r="N116" s="88"/>
      <c r="O116" s="88"/>
      <c r="P116" s="88"/>
      <c r="Q116" s="88"/>
      <c r="R116" s="88"/>
      <c r="S116" s="88"/>
      <c r="T116" s="113" t="s">
        <v>370</v>
      </c>
      <c r="U116" s="54">
        <f>IF(OR($E$107="Ja",$E$107=""),IF(E117="",1,0),IF(AND(U115=1,E117&lt;&gt;""),1,(IF(AND(U115=0,E117=""),1,0))))</f>
        <v>1</v>
      </c>
      <c r="V116" s="88"/>
    </row>
    <row r="117" spans="1:23" ht="24.95" customHeight="1" x14ac:dyDescent="0.3">
      <c r="B117" s="74"/>
      <c r="C117" s="1"/>
      <c r="D117" s="181" t="s">
        <v>16</v>
      </c>
      <c r="E117" s="224"/>
      <c r="F117" s="223"/>
      <c r="G117" s="74"/>
      <c r="I117"/>
      <c r="J117"/>
      <c r="K117" s="88"/>
      <c r="L117" s="113" t="s">
        <v>248</v>
      </c>
      <c r="M117" s="54">
        <f>M115+M116</f>
        <v>1900</v>
      </c>
      <c r="N117" s="88"/>
      <c r="O117" s="88"/>
      <c r="P117" s="88" t="s">
        <v>288</v>
      </c>
      <c r="Q117" s="230" t="e">
        <f>M114&amp;"_"&amp;M119</f>
        <v>#N/A</v>
      </c>
      <c r="R117" s="88"/>
      <c r="S117" s="88"/>
      <c r="T117" s="88"/>
      <c r="U117" s="88"/>
      <c r="V117" s="88"/>
    </row>
    <row r="118" spans="1:23" ht="15.95" customHeight="1" x14ac:dyDescent="0.3">
      <c r="B118" s="74"/>
      <c r="C118" s="1"/>
      <c r="D118" s="479" t="s">
        <v>245</v>
      </c>
      <c r="E118" s="695"/>
      <c r="F118" s="696"/>
      <c r="G118" s="74"/>
      <c r="I118"/>
      <c r="J118"/>
      <c r="K118" s="88"/>
      <c r="L118" s="88"/>
      <c r="M118" s="88"/>
      <c r="N118" s="88"/>
      <c r="O118" s="88"/>
      <c r="P118" s="225" t="s">
        <v>289</v>
      </c>
      <c r="Q118" s="230" t="e">
        <f>VLOOKUP(Q117,P107:Q115,2,FALSE)</f>
        <v>#N/A</v>
      </c>
      <c r="R118" s="88"/>
      <c r="S118" s="88"/>
      <c r="T118" s="88"/>
      <c r="U118" s="88"/>
      <c r="V118" s="88"/>
    </row>
    <row r="119" spans="1:23" ht="120.75" thickBot="1" x14ac:dyDescent="0.35">
      <c r="B119" s="74"/>
      <c r="C119" s="1"/>
      <c r="D119" s="480" t="s">
        <v>246</v>
      </c>
      <c r="E119" s="697"/>
      <c r="F119" s="698"/>
      <c r="G119" s="74"/>
      <c r="I119"/>
      <c r="J119"/>
      <c r="K119" s="88"/>
      <c r="L119" s="229" t="s">
        <v>278</v>
      </c>
      <c r="M119" s="230">
        <f>IF(E117&lt;&gt;"",E117,IF(E116&lt;&gt;"",E116,E115))</f>
        <v>0</v>
      </c>
      <c r="N119" s="88"/>
      <c r="O119" s="88"/>
      <c r="P119" s="225" t="s">
        <v>367</v>
      </c>
      <c r="Q119" s="230" t="e">
        <f>IF(E107="Ja","Niedrig",Q118)</f>
        <v>#N/A</v>
      </c>
      <c r="R119" s="88"/>
      <c r="S119" s="88"/>
      <c r="T119" s="226" t="s">
        <v>463</v>
      </c>
      <c r="U119" s="54">
        <f>IF(SUM(U108,U110,U113,U116)=4,1,0)</f>
        <v>1</v>
      </c>
      <c r="V119" s="88"/>
    </row>
    <row r="120" spans="1:23" ht="12.95" customHeight="1" x14ac:dyDescent="0.3">
      <c r="B120" s="74"/>
      <c r="C120" s="1"/>
      <c r="D120" s="150"/>
      <c r="E120" s="30"/>
      <c r="F120" s="108"/>
      <c r="G120" s="74"/>
      <c r="I120"/>
      <c r="J120"/>
      <c r="K120" s="88"/>
      <c r="L120" s="88"/>
      <c r="M120" s="88"/>
      <c r="N120" s="88"/>
      <c r="O120" s="88"/>
      <c r="P120" s="88"/>
      <c r="Q120" s="88"/>
      <c r="R120" s="88"/>
      <c r="S120" s="88"/>
      <c r="T120" s="88"/>
      <c r="U120" s="88"/>
      <c r="V120" s="88"/>
    </row>
    <row r="121" spans="1:23" s="202" customFormat="1" ht="20.100000000000001" customHeight="1" x14ac:dyDescent="0.25">
      <c r="A121" s="116"/>
      <c r="B121" s="109"/>
      <c r="C121" s="128" t="s">
        <v>99</v>
      </c>
      <c r="D121" s="132"/>
      <c r="E121" s="130"/>
      <c r="F121" s="131" t="s">
        <v>239</v>
      </c>
      <c r="G121" s="74"/>
      <c r="H121" s="116"/>
      <c r="I121" s="86"/>
      <c r="J121" s="86"/>
      <c r="K121" s="131"/>
      <c r="L121" s="131"/>
      <c r="M121" s="131"/>
      <c r="N121" s="131"/>
      <c r="O121" s="131"/>
      <c r="P121" s="131"/>
      <c r="Q121" s="131"/>
      <c r="R121" s="88"/>
      <c r="S121" s="88"/>
      <c r="T121" s="85" t="s">
        <v>458</v>
      </c>
      <c r="U121" s="82">
        <f>IF(E107="Ja",IF(ISBLANK(F107),0,1),1)</f>
        <v>1</v>
      </c>
      <c r="V121" s="88"/>
      <c r="W121" s="160"/>
    </row>
    <row r="122" spans="1:23" ht="30" customHeight="1" x14ac:dyDescent="0.3">
      <c r="A122" s="120"/>
      <c r="B122" s="74"/>
      <c r="C122" s="1"/>
      <c r="D122" s="176" t="s">
        <v>118</v>
      </c>
      <c r="E122" s="239" t="str">
        <f>IF(F122="ok",M104,"FEHLER")</f>
        <v>FEHLER</v>
      </c>
      <c r="F122" s="195" t="str">
        <f>IF(U103=1,"Keine Angaben!",(IF(U102&gt;0,"Sensitivitätsanalyse unvollständig oder fehlerhaft ausgefüllt. Bitte Eingaben überprüfen!","ok")))</f>
        <v>Keine Angaben!</v>
      </c>
      <c r="G122" s="74"/>
      <c r="H122" s="120"/>
      <c r="I122" s="74"/>
      <c r="J122" s="74"/>
      <c r="K122" s="74"/>
      <c r="L122" s="88"/>
      <c r="M122" s="88"/>
      <c r="N122" s="88"/>
      <c r="O122" s="88"/>
      <c r="P122" s="88"/>
      <c r="Q122" s="88"/>
      <c r="R122" s="88"/>
      <c r="S122" s="88"/>
      <c r="T122" s="85" t="s">
        <v>460</v>
      </c>
      <c r="U122" s="82">
        <f>IF(U121+U119=2,1,0)</f>
        <v>1</v>
      </c>
      <c r="V122" s="88"/>
    </row>
    <row r="123" spans="1:23" ht="30" customHeight="1" x14ac:dyDescent="0.3">
      <c r="A123" s="120"/>
      <c r="B123" s="74"/>
      <c r="C123" s="1"/>
      <c r="D123" s="142" t="s">
        <v>117</v>
      </c>
      <c r="E123" s="239" t="str">
        <f>IF(F123="ok",Q119,"FEHLER")</f>
        <v>FEHLER</v>
      </c>
      <c r="F123" s="197" t="str">
        <f>VLOOKUP(U128,$T$4:$V$9,2,FALSE)</f>
        <v>keine Angaben!</v>
      </c>
      <c r="G123" s="74"/>
      <c r="H123" s="120"/>
      <c r="I123" s="74"/>
      <c r="J123" s="74"/>
      <c r="K123" s="74"/>
      <c r="L123" s="45" t="s">
        <v>220</v>
      </c>
      <c r="M123" s="44"/>
      <c r="N123" s="45"/>
      <c r="O123" s="45"/>
      <c r="P123" s="77" t="str">
        <f>E122&amp;"_"&amp;E123</f>
        <v>FEHLER_FEHLER</v>
      </c>
      <c r="Q123" s="88"/>
      <c r="R123" s="88"/>
      <c r="S123" s="88"/>
      <c r="T123" s="88"/>
      <c r="U123" s="88"/>
      <c r="V123" s="88"/>
    </row>
    <row r="124" spans="1:23" ht="30" customHeight="1" x14ac:dyDescent="0.3">
      <c r="A124" s="120"/>
      <c r="B124" s="74"/>
      <c r="C124" s="1"/>
      <c r="D124" s="177" t="s">
        <v>119</v>
      </c>
      <c r="E124" s="239" t="str">
        <f>IF(AND(F122="ok",F123="ok"),P125,"FEHLER")</f>
        <v>FEHLER</v>
      </c>
      <c r="F124" s="197" t="str">
        <f>IF(AND(F122="ok",F123="ok"),"ok","Sensitivitäts- und/oder Expositionsanalyse fehlend oder fehlerhaft")</f>
        <v>Sensitivitäts- und/oder Expositionsanalyse fehlend oder fehlerhaft</v>
      </c>
      <c r="G124" s="74"/>
      <c r="H124" s="120"/>
      <c r="I124" s="74"/>
      <c r="J124" s="74"/>
      <c r="K124" s="74"/>
      <c r="L124" s="45"/>
      <c r="M124" s="44"/>
      <c r="N124" s="45"/>
      <c r="O124" s="45"/>
      <c r="P124" s="45"/>
      <c r="Q124" s="88"/>
      <c r="R124" s="88"/>
      <c r="S124" s="88"/>
      <c r="T124" s="53" t="s">
        <v>348</v>
      </c>
      <c r="U124" s="54">
        <f>IF(E107="",0,0)</f>
        <v>0</v>
      </c>
      <c r="V124" s="88"/>
    </row>
    <row r="125" spans="1:23" ht="16.5" customHeight="1" x14ac:dyDescent="0.3">
      <c r="A125" s="120"/>
      <c r="B125" s="74"/>
      <c r="C125" s="1"/>
      <c r="D125" s="12" t="s">
        <v>129</v>
      </c>
      <c r="E125" s="616" t="str">
        <f>IF(AND(F122="ok",F123="ok"),VLOOKUP(E124,$Q$4:$R$12,2,FALSE),"FEHLER")</f>
        <v>FEHLER</v>
      </c>
      <c r="F125" s="690" t="str">
        <f>IF(AND(F122="ok",F123="ok"),"ok","Sensitivitäts- und/oder Expositionsanalyse fehlend oder fehlerhaft")</f>
        <v>Sensitivitäts- und/oder Expositionsanalyse fehlend oder fehlerhaft</v>
      </c>
      <c r="G125" s="74"/>
      <c r="H125" s="120"/>
      <c r="I125" s="74"/>
      <c r="J125" s="74"/>
      <c r="K125" s="74"/>
      <c r="L125" s="45" t="s">
        <v>221</v>
      </c>
      <c r="M125" s="44"/>
      <c r="N125" s="45"/>
      <c r="O125" s="45"/>
      <c r="P125" s="77" t="e">
        <f>VLOOKUP(P123,$P$4:$R$12,2,FALSE)</f>
        <v>#N/A</v>
      </c>
      <c r="Q125" s="88"/>
      <c r="R125" s="88"/>
      <c r="S125" s="88"/>
      <c r="T125" s="53" t="s">
        <v>349</v>
      </c>
      <c r="U125" s="54">
        <f>IF(E107="Ja",1,0)</f>
        <v>0</v>
      </c>
      <c r="V125" s="88"/>
    </row>
    <row r="126" spans="1:23" ht="15.95" customHeight="1" thickBot="1" x14ac:dyDescent="0.35">
      <c r="B126" s="74"/>
      <c r="C126" s="1"/>
      <c r="D126" s="469" t="s">
        <v>724</v>
      </c>
      <c r="E126" s="617"/>
      <c r="F126" s="619"/>
      <c r="G126" s="74"/>
      <c r="I126" s="73"/>
      <c r="J126" s="73"/>
      <c r="K126" s="73"/>
      <c r="L126" s="45"/>
      <c r="M126" s="44"/>
      <c r="N126" s="45"/>
      <c r="O126" s="45"/>
      <c r="P126" s="45"/>
      <c r="Q126" s="88"/>
      <c r="R126" s="88"/>
      <c r="S126" s="88"/>
      <c r="T126" s="53" t="s">
        <v>350</v>
      </c>
      <c r="U126" s="54">
        <f>IF(OR(E107="Nein",E107="Unsicher"),2,0)</f>
        <v>0</v>
      </c>
      <c r="V126" s="88"/>
    </row>
    <row r="127" spans="1:23" x14ac:dyDescent="0.3">
      <c r="B127" s="74"/>
      <c r="C127" s="1"/>
      <c r="D127" s="1"/>
      <c r="E127" s="1"/>
      <c r="F127" s="1"/>
      <c r="G127" s="74"/>
      <c r="I127"/>
      <c r="J127"/>
      <c r="K127" s="88"/>
      <c r="L127" s="88"/>
      <c r="M127" s="88"/>
      <c r="N127" s="88"/>
      <c r="O127" s="88"/>
      <c r="P127" s="88"/>
      <c r="Q127" s="88"/>
      <c r="R127" s="88"/>
      <c r="S127" s="88"/>
      <c r="T127" s="85" t="s">
        <v>351</v>
      </c>
      <c r="U127" s="82">
        <f>MAX(U124:U126)</f>
        <v>0</v>
      </c>
      <c r="V127" s="88"/>
    </row>
    <row r="128" spans="1:23" x14ac:dyDescent="0.3">
      <c r="B128" s="74"/>
      <c r="C128" s="1"/>
      <c r="D128" s="15"/>
      <c r="E128" s="1"/>
      <c r="F128" s="19"/>
      <c r="G128" s="74"/>
      <c r="I128"/>
      <c r="J128"/>
      <c r="K128" s="88"/>
      <c r="L128" s="88"/>
      <c r="M128" s="88"/>
      <c r="N128" s="88"/>
      <c r="O128" s="88"/>
      <c r="P128" s="88"/>
      <c r="Q128" s="88"/>
      <c r="R128" s="88"/>
      <c r="S128" s="88"/>
      <c r="T128" s="85" t="s">
        <v>352</v>
      </c>
      <c r="U128" s="82" t="str">
        <f>U127&amp;"_"&amp;U122</f>
        <v>0_1</v>
      </c>
      <c r="V128" s="88"/>
    </row>
    <row r="129" spans="2:22" ht="21.6" customHeight="1" x14ac:dyDescent="0.4">
      <c r="B129" s="74"/>
      <c r="C129" s="73"/>
      <c r="D129" s="97"/>
      <c r="E129" s="73"/>
      <c r="F129" s="73"/>
      <c r="G129" s="74"/>
      <c r="I129"/>
      <c r="J129"/>
      <c r="K129" s="88"/>
      <c r="L129" s="88"/>
      <c r="M129" s="88"/>
      <c r="N129" s="88"/>
      <c r="O129" s="88"/>
      <c r="P129" s="88"/>
      <c r="Q129" s="88"/>
      <c r="R129" s="88"/>
      <c r="S129" s="88"/>
      <c r="T129" s="88"/>
      <c r="U129" s="88"/>
      <c r="V129" s="88"/>
    </row>
    <row r="130" spans="2:22" x14ac:dyDescent="0.3">
      <c r="K130" s="120"/>
      <c r="L130" s="162"/>
      <c r="M130" s="162"/>
      <c r="N130" s="162"/>
      <c r="O130" s="135"/>
      <c r="P130" s="162"/>
      <c r="Q130" s="162"/>
      <c r="R130" s="135"/>
      <c r="S130" s="135"/>
      <c r="T130" s="135"/>
      <c r="U130" s="135"/>
      <c r="V130" s="135"/>
    </row>
  </sheetData>
  <sheetProtection algorithmName="SHA-512" hashValue="K0j6vZ6fNCZN6vf3KUwrH+/7ZsExwYyUSM8d/yYybUm6DdKN7z+3EXNqrAkhMfzBsvm2x3MSPasLfmf2BHkjUA==" saltValue="t8MWS+slU3rk7T/CAG1/VQ==" spinCount="100000" sheet="1" formatRows="0" selectLockedCells="1"/>
  <customSheetViews>
    <customSheetView guid="{B942BA88-CC1B-45E5-B422-5C319DA20C7E}" scale="90" showGridLines="0" fitToPage="1" topLeftCell="A115">
      <selection activeCell="F109" sqref="F109:F111"/>
      <rowBreaks count="2" manualBreakCount="2">
        <brk id="51" min="1" max="6" man="1"/>
        <brk id="88" min="1" max="6" man="1"/>
      </rowBreaks>
      <pageMargins left="0.23622047244094491" right="0.23622047244094491" top="0.74803149606299213" bottom="0.74803149606299213" header="0.31496062992125984" footer="0.31496062992125984"/>
      <pageSetup paperSize="9" scale="59" fitToHeight="0" orientation="portrait" r:id="rId1"/>
    </customSheetView>
    <customSheetView guid="{27DF1E55-3C5C-4472-8EFF-775630CBF46E}" scale="90" showGridLines="0" fitToPage="1" topLeftCell="A115">
      <selection activeCell="F109" sqref="F109:F111"/>
      <rowBreaks count="2" manualBreakCount="2">
        <brk id="51" min="1" max="6" man="1"/>
        <brk id="88" min="1" max="6" man="1"/>
      </rowBreaks>
      <pageMargins left="0.23622047244094491" right="0.23622047244094491" top="0.74803149606299213" bottom="0.74803149606299213" header="0.31496062992125984" footer="0.31496062992125984"/>
      <pageSetup paperSize="9" scale="59" fitToHeight="0" orientation="portrait" r:id="rId2"/>
    </customSheetView>
  </customSheetViews>
  <mergeCells count="74">
    <mergeCell ref="D7:E7"/>
    <mergeCell ref="D8:E8"/>
    <mergeCell ref="D9:E9"/>
    <mergeCell ref="U9:V9"/>
    <mergeCell ref="U4:V4"/>
    <mergeCell ref="U5:V5"/>
    <mergeCell ref="U6:V6"/>
    <mergeCell ref="U7:V7"/>
    <mergeCell ref="U8:V8"/>
    <mergeCell ref="D5:F5"/>
    <mergeCell ref="E125:E126"/>
    <mergeCell ref="F125:F126"/>
    <mergeCell ref="L96:L97"/>
    <mergeCell ref="M96:M97"/>
    <mergeCell ref="N96:P97"/>
    <mergeCell ref="E103:E104"/>
    <mergeCell ref="F103:F104"/>
    <mergeCell ref="E109:E111"/>
    <mergeCell ref="F109:F111"/>
    <mergeCell ref="E107:E108"/>
    <mergeCell ref="F107:F108"/>
    <mergeCell ref="E118:F119"/>
    <mergeCell ref="E114:F114"/>
    <mergeCell ref="Q96:Q97"/>
    <mergeCell ref="E50:E51"/>
    <mergeCell ref="F50:F51"/>
    <mergeCell ref="E87:E88"/>
    <mergeCell ref="F87:F88"/>
    <mergeCell ref="E93:E94"/>
    <mergeCell ref="F93:F94"/>
    <mergeCell ref="E80:F80"/>
    <mergeCell ref="E66:E67"/>
    <mergeCell ref="F66:F67"/>
    <mergeCell ref="E70:E71"/>
    <mergeCell ref="F70:F71"/>
    <mergeCell ref="E96:F97"/>
    <mergeCell ref="E58:F58"/>
    <mergeCell ref="E95:F95"/>
    <mergeCell ref="L19:L20"/>
    <mergeCell ref="M19:M20"/>
    <mergeCell ref="N19:P20"/>
    <mergeCell ref="Q19:Q20"/>
    <mergeCell ref="L59:L60"/>
    <mergeCell ref="M59:M60"/>
    <mergeCell ref="N59:P60"/>
    <mergeCell ref="Q59:Q60"/>
    <mergeCell ref="O32:P32"/>
    <mergeCell ref="O33:P33"/>
    <mergeCell ref="O34:P34"/>
    <mergeCell ref="O36:P36"/>
    <mergeCell ref="O37:P37"/>
    <mergeCell ref="O39:P39"/>
    <mergeCell ref="E16:E17"/>
    <mergeCell ref="F16:F17"/>
    <mergeCell ref="E56:E57"/>
    <mergeCell ref="F56:F57"/>
    <mergeCell ref="E43:F43"/>
    <mergeCell ref="E26:E27"/>
    <mergeCell ref="F26:F27"/>
    <mergeCell ref="E30:E31"/>
    <mergeCell ref="F30:F31"/>
    <mergeCell ref="E32:E34"/>
    <mergeCell ref="F32:F34"/>
    <mergeCell ref="E19:F20"/>
    <mergeCell ref="E18:F18"/>
    <mergeCell ref="E35:E37"/>
    <mergeCell ref="F35:F37"/>
    <mergeCell ref="E38:E40"/>
    <mergeCell ref="F38:F40"/>
    <mergeCell ref="E72:E74"/>
    <mergeCell ref="F72:F74"/>
    <mergeCell ref="E75:E77"/>
    <mergeCell ref="F75:F77"/>
    <mergeCell ref="E59:F60"/>
  </mergeCells>
  <conditionalFormatting sqref="D116">
    <cfRule type="expression" dxfId="170" priority="325">
      <formula>$M$117&lt;2036</formula>
    </cfRule>
  </conditionalFormatting>
  <conditionalFormatting sqref="D117">
    <cfRule type="expression" dxfId="169" priority="322">
      <formula>$M$117&lt;=2071</formula>
    </cfRule>
  </conditionalFormatting>
  <conditionalFormatting sqref="E47:E49">
    <cfRule type="cellIs" dxfId="168" priority="25" operator="equal">
      <formula>"Niedrig"</formula>
    </cfRule>
    <cfRule type="cellIs" dxfId="167" priority="26" operator="equal">
      <formula>"Hoch"</formula>
    </cfRule>
    <cfRule type="cellIs" dxfId="166" priority="27" operator="equal">
      <formula>"Mittel"</formula>
    </cfRule>
  </conditionalFormatting>
  <conditionalFormatting sqref="E50">
    <cfRule type="cellIs" dxfId="165" priority="22" operator="equal">
      <formula>"kein Handlungsbedarf"</formula>
    </cfRule>
    <cfRule type="cellIs" dxfId="164" priority="23" operator="equal">
      <formula>"Detailanalyse notwendig"</formula>
    </cfRule>
    <cfRule type="cellIs" dxfId="163" priority="24" operator="equal">
      <formula>"Eigenvorsorge empfohlen"</formula>
    </cfRule>
  </conditionalFormatting>
  <conditionalFormatting sqref="E84:E86">
    <cfRule type="cellIs" dxfId="162" priority="16" operator="equal">
      <formula>"Niedrig"</formula>
    </cfRule>
    <cfRule type="cellIs" dxfId="161" priority="17" operator="equal">
      <formula>"Hoch"</formula>
    </cfRule>
    <cfRule type="cellIs" dxfId="160" priority="18" operator="equal">
      <formula>"Mittel"</formula>
    </cfRule>
  </conditionalFormatting>
  <conditionalFormatting sqref="E87">
    <cfRule type="cellIs" dxfId="159" priority="13" operator="equal">
      <formula>"kein Handlungsbedarf"</formula>
    </cfRule>
    <cfRule type="cellIs" dxfId="158" priority="14" operator="equal">
      <formula>"Detailanalyse notwendig"</formula>
    </cfRule>
    <cfRule type="cellIs" dxfId="157" priority="15" operator="equal">
      <formula>"Eigenvorsorge empfohlen"</formula>
    </cfRule>
  </conditionalFormatting>
  <conditionalFormatting sqref="E122:E124">
    <cfRule type="cellIs" dxfId="156" priority="7" operator="equal">
      <formula>"Niedrig"</formula>
    </cfRule>
    <cfRule type="cellIs" dxfId="155" priority="8" operator="equal">
      <formula>"Hoch"</formula>
    </cfRule>
    <cfRule type="cellIs" dxfId="154" priority="9" operator="equal">
      <formula>"Mittel"</formula>
    </cfRule>
  </conditionalFormatting>
  <conditionalFormatting sqref="E125">
    <cfRule type="cellIs" dxfId="153" priority="4" operator="equal">
      <formula>"kein Handlungsbedarf"</formula>
    </cfRule>
    <cfRule type="cellIs" dxfId="152" priority="5" operator="equal">
      <formula>"Detailanalyse notwendig"</formula>
    </cfRule>
    <cfRule type="cellIs" dxfId="151" priority="6" operator="equal">
      <formula>"Eigenvorsorge empfohlen"</formula>
    </cfRule>
  </conditionalFormatting>
  <conditionalFormatting sqref="E18:F20 E21:E27">
    <cfRule type="expression" dxfId="150" priority="90">
      <formula>OR($E$16="",$E$16="Nein")</formula>
    </cfRule>
  </conditionalFormatting>
  <conditionalFormatting sqref="E32:F32 E35:F35 E38:F38">
    <cfRule type="expression" dxfId="149" priority="117">
      <formula>OR($E$30="Ja",$E$30="")</formula>
    </cfRule>
  </conditionalFormatting>
  <conditionalFormatting sqref="E44:F44">
    <cfRule type="expression" dxfId="148" priority="70">
      <formula>OR($E$30="Ja",$E$30="")</formula>
    </cfRule>
  </conditionalFormatting>
  <conditionalFormatting sqref="E58:F60 E61:E67">
    <cfRule type="expression" dxfId="147" priority="80">
      <formula>OR($E$56="",$E$56="Nein")</formula>
    </cfRule>
  </conditionalFormatting>
  <conditionalFormatting sqref="E72:F72 E75:F75">
    <cfRule type="expression" dxfId="146" priority="114">
      <formula>OR($E$70="Ja",$E$70="")</formula>
    </cfRule>
  </conditionalFormatting>
  <conditionalFormatting sqref="E81:F81">
    <cfRule type="expression" dxfId="145" priority="68">
      <formula>OR($E$70="Ja",$E$70="")</formula>
    </cfRule>
  </conditionalFormatting>
  <conditionalFormatting sqref="E95:F97 E98:E104">
    <cfRule type="expression" dxfId="144" priority="75">
      <formula>OR($E$93="",$E$93="Nein")</formula>
    </cfRule>
  </conditionalFormatting>
  <conditionalFormatting sqref="E109:F111 E115:F117">
    <cfRule type="expression" dxfId="143" priority="33">
      <formula>OR($E$107="Ja",$E$107="")</formula>
    </cfRule>
  </conditionalFormatting>
  <conditionalFormatting sqref="E116:F116">
    <cfRule type="expression" dxfId="142" priority="320">
      <formula>$M$117&lt;2036</formula>
    </cfRule>
  </conditionalFormatting>
  <conditionalFormatting sqref="E117:F117">
    <cfRule type="expression" dxfId="141" priority="321">
      <formula>$M$117&lt;2071</formula>
    </cfRule>
  </conditionalFormatting>
  <conditionalFormatting sqref="F21:F27">
    <cfRule type="expression" dxfId="140" priority="86">
      <formula>$E$16="Ja"</formula>
    </cfRule>
    <cfRule type="expression" dxfId="139" priority="87">
      <formula>OR($E21="",$E21="Keine")</formula>
    </cfRule>
  </conditionalFormatting>
  <conditionalFormatting sqref="F26:F27">
    <cfRule type="expression" dxfId="138" priority="88">
      <formula>$E$26="Ja"</formula>
    </cfRule>
    <cfRule type="expression" dxfId="137" priority="89">
      <formula>$E$26="Nein"</formula>
    </cfRule>
  </conditionalFormatting>
  <conditionalFormatting sqref="F30:F31">
    <cfRule type="expression" dxfId="136" priority="3">
      <formula>E30="Ja"</formula>
    </cfRule>
  </conditionalFormatting>
  <conditionalFormatting sqref="F32:F40 F44">
    <cfRule type="expression" dxfId="135" priority="69">
      <formula>OR($E$30="Ja",$E$30="")</formula>
    </cfRule>
  </conditionalFormatting>
  <conditionalFormatting sqref="F61:F67">
    <cfRule type="expression" dxfId="134" priority="76">
      <formula>$E$56="Ja"</formula>
    </cfRule>
    <cfRule type="expression" dxfId="133" priority="77">
      <formula>OR($E61="",$E61="Keine")</formula>
    </cfRule>
  </conditionalFormatting>
  <conditionalFormatting sqref="F66:F67">
    <cfRule type="expression" dxfId="132" priority="78">
      <formula>$E$66="Ja"</formula>
    </cfRule>
    <cfRule type="expression" dxfId="131" priority="79">
      <formula>$E$66="Nein"</formula>
    </cfRule>
  </conditionalFormatting>
  <conditionalFormatting sqref="F70:F71">
    <cfRule type="expression" dxfId="130" priority="2">
      <formula>E70="Ja"</formula>
    </cfRule>
  </conditionalFormatting>
  <conditionalFormatting sqref="F72:F77 F81">
    <cfRule type="expression" dxfId="129" priority="39">
      <formula>OR($E$70="Ja",$E$70="")</formula>
    </cfRule>
  </conditionalFormatting>
  <conditionalFormatting sqref="F98:F104">
    <cfRule type="expression" dxfId="128" priority="71">
      <formula>$E$93="Ja"</formula>
    </cfRule>
    <cfRule type="expression" dxfId="127" priority="72">
      <formula>OR($E98="",$E98="Keine")</formula>
    </cfRule>
  </conditionalFormatting>
  <conditionalFormatting sqref="F103:F104">
    <cfRule type="expression" dxfId="126" priority="73">
      <formula>$E$103="Ja"</formula>
    </cfRule>
    <cfRule type="expression" dxfId="125" priority="74">
      <formula>$E$103="Nein"</formula>
    </cfRule>
  </conditionalFormatting>
  <conditionalFormatting sqref="F107:F108">
    <cfRule type="expression" dxfId="124" priority="1">
      <formula>E107="Ja"</formula>
    </cfRule>
  </conditionalFormatting>
  <conditionalFormatting sqref="F109:F111 F115:F117">
    <cfRule type="expression" dxfId="123" priority="32">
      <formula>OR($E$107="Ja",$E$107="")</formula>
    </cfRule>
  </conditionalFormatting>
  <conditionalFormatting sqref="F116">
    <cfRule type="expression" dxfId="122" priority="324">
      <formula>$M$117&lt;2036</formula>
    </cfRule>
  </conditionalFormatting>
  <conditionalFormatting sqref="F117">
    <cfRule type="expression" dxfId="121" priority="323">
      <formula>$M$117&lt;2071</formula>
    </cfRule>
  </conditionalFormatting>
  <dataValidations count="10">
    <dataValidation type="list" allowBlank="1" showInputMessage="1" showErrorMessage="1" sqref="E44 E81">
      <formula1>"wird geringer, bleibt gleich, wird größer,ungewiss"</formula1>
    </dataValidation>
    <dataValidation type="list" allowBlank="1" showInputMessage="1" showErrorMessage="1" sqref="E109">
      <formula1>"   &lt;= 5 Tage,5 - 7 Tage,7 - 10 Tage,10 - 15 Tage,15 - 20 Tage,20 - 25 Tage,&gt; 25 Tage"</formula1>
    </dataValidation>
    <dataValidation type="list" allowBlank="1" showInputMessage="1" showErrorMessage="1" sqref="E115:E117">
      <formula1>"wird geringer, bleibt gleich, wird größer"</formula1>
    </dataValidation>
    <dataValidation type="list" allowBlank="1" showInputMessage="1" showErrorMessage="1" sqref="E56 E75 E66 E16 E93 E32 E26 E103">
      <formula1>"Ja,Nein"</formula1>
    </dataValidation>
    <dataValidation type="list" allowBlank="1" showInputMessage="1" showErrorMessage="1" sqref="E99:E102 E21:E25 E61:E65">
      <formula1>"Hoch,Mittel,Niedrig,Keine"</formula1>
    </dataValidation>
    <dataValidation type="list" allowBlank="1" showInputMessage="1" showErrorMessage="1" sqref="E70 E30 E107">
      <formula1>"Ja,Nein,Unsicher"</formula1>
    </dataValidation>
    <dataValidation type="list" allowBlank="1" showInputMessage="1" showErrorMessage="1" sqref="E38">
      <formula1>"hohe Fließgeschwindigkeit,mittlere Fließgeschwindigkeit,geringe Fließgeschwindigkeit,keine Daten verfügbar"</formula1>
    </dataValidation>
    <dataValidation type="list" allowBlank="1" showInputMessage="1" showErrorMessage="1" sqref="E35">
      <mc:AlternateContent xmlns:x12ac="http://schemas.microsoft.com/office/spreadsheetml/2011/1/ac" xmlns:mc="http://schemas.openxmlformats.org/markup-compatibility/2006">
        <mc:Choice Requires="x12ac">
          <x12ac:list>"hohe Wassertiefe (&gt; 1,5 m)"," mittlere Wassertiefe (0,6 - 1,5 m)","geringe Wassertiefe (&lt; 0,6 m)",keine Daten verfügbar</x12ac:list>
        </mc:Choice>
        <mc:Fallback>
          <formula1>"hohe Wassertiefe (&gt; 1,5 m), mittlere Wassertiefe (0,6 - 1,5 m),geringe Wassertiefe (&lt; 0,6 m),keine Daten verfügbar"</formula1>
        </mc:Fallback>
      </mc:AlternateContent>
    </dataValidation>
    <dataValidation type="list" allowBlank="1" showInputMessage="1" showErrorMessage="1" sqref="E72:E74">
      <formula1>"hoch (über 25 %),mittel (5 - 25 %),gering (unter 5 %), keine Daten verfügbar"</formula1>
    </dataValidation>
    <dataValidation type="list" allowBlank="1" showInputMessage="1" showErrorMessage="1" sqref="E98">
      <formula1>"Hoch,Mittel,Niedrig,Keine"</formula1>
    </dataValidation>
  </dataValidations>
  <hyperlinks>
    <hyperlink ref="D33" r:id="rId3" display="WISA - Übersichtskarte Risikogebiete"/>
    <hyperlink ref="D36" r:id="rId4" display="WISA - Übersichtskarte Risikogebiete"/>
    <hyperlink ref="D110" r:id="rId5"/>
    <hyperlink ref="D39" r:id="rId6" display="WISA - Übersichtskarte Risikogebiete"/>
    <hyperlink ref="D73" r:id="rId7" display="WISA - Übersichtskarte Risikogebiete"/>
    <hyperlink ref="D76" r:id="rId8" display="WISA - Übersichtskarte Risikogebiete"/>
    <hyperlink ref="D17" location="Link_2.1_Hochwasser" display="siehe Definition der Naturgefahr [5.4 Glossar]"/>
    <hyperlink ref="D57" location="Link_2.2_Abfluss" display="siehe Definition der Naturgefahr [5 Glossar]"/>
    <hyperlink ref="D94" location="Link_2.3_Niederschlag" display="siehe Definition der Naturgefahr [5 Glossar]"/>
    <hyperlink ref="D51" location="Link_Ergebnis_KWA" display="nähere Infos unter [6 Ergebnis]"/>
    <hyperlink ref="D88" location="Link_Ergebnis_KWA" display="nähere Infos unter [6 Ergebnis]"/>
    <hyperlink ref="D126" location="Link_Ergebnis_KWA" display="nähere Infos unter [6 Ergebnis]"/>
    <hyperlink ref="D27" location="Link_2.1_Hochwasser_Maßnahmen" display="siehe beispielhafte Maßnahmen [5.4 Glossar]"/>
    <hyperlink ref="D67" location="Link_2.2_Abfluss_Maßnahmen" display="siehe beispielhafte Maßnahmen [5.4 Glossar]"/>
    <hyperlink ref="D104" location="Link_2.3_Niederschlag_Maßnahmen" display="siehe beispielhafte Maßnahmen [5.4 Glossar]"/>
    <hyperlink ref="D31" location="Link_2.1_Hochwasser_Risiken" display="siehe beispielhafte Gefährdungen/Risiken [5.4 Glossar]"/>
    <hyperlink ref="D71" location="Link_2.2_Abfluss_Risiken" display="siehe beispielhafte Gefährdungen/Risiken [5.4 Glossar]"/>
    <hyperlink ref="D108" location="Link_2.3_Niederschlag_Risiken" display="siehe beispielhafte Gefährdungen/Risiken [5 Glossar]"/>
    <hyperlink ref="D20" location="Link_2.1_Hochwasser_Risiken" display="siehe beispielhafte Gefährdungen/Risiken [5.4 Glossar]"/>
    <hyperlink ref="D60" location="Link_2.2_Abfluss_Risiken" display="siehe beispielhafte Gefährdungen/Risiken [5 Glossar]"/>
    <hyperlink ref="D97" location="Link_2.3_Niederschlag_Risiken" display="siehe beispielhafte Gefährdungen/Risiken [5 Glossar]"/>
    <hyperlink ref="D118" r:id="rId9" display="https://data.ccca.ac.at/group/615e0337-845f-4c33-afb7-aa966fb2f976?frequency=UNKNOWN"/>
  </hyperlinks>
  <pageMargins left="0.23622047244094491" right="0.23622047244094491" top="0.74803149606299213" bottom="0.74803149606299213" header="0.31496062992125984" footer="0.31496062992125984"/>
  <pageSetup paperSize="9" scale="59" fitToHeight="0" orientation="portrait" r:id="rId10"/>
  <rowBreaks count="2" manualBreakCount="2">
    <brk id="51" min="1" max="6" man="1"/>
    <brk id="88" min="1"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8" tint="0.59999389629810485"/>
    <outlinePr summaryBelow="0" summaryRight="0"/>
    <pageSetUpPr fitToPage="1"/>
  </sheetPr>
  <dimension ref="A1:W231"/>
  <sheetViews>
    <sheetView showGridLines="0" topLeftCell="A181" zoomScale="85" zoomScaleNormal="85" workbookViewId="0">
      <selection activeCell="E16" sqref="E16:E17"/>
    </sheetView>
  </sheetViews>
  <sheetFormatPr baseColWidth="10" defaultColWidth="10.85546875" defaultRowHeight="16.5" x14ac:dyDescent="0.3"/>
  <cols>
    <col min="1" max="1" width="3.140625" style="114" customWidth="1"/>
    <col min="2" max="2" width="3.140625" style="119" customWidth="1"/>
    <col min="3" max="3" width="3.140625" style="160" customWidth="1"/>
    <col min="4" max="4" width="45.85546875" style="160" customWidth="1"/>
    <col min="5" max="5" width="26.140625" style="160" customWidth="1"/>
    <col min="6" max="6" width="84.42578125" style="160" customWidth="1"/>
    <col min="7" max="7" width="3.140625" style="119" customWidth="1"/>
    <col min="8" max="8" width="3.140625" style="114" customWidth="1"/>
    <col min="9" max="11" width="3.140625" style="160" hidden="1" customWidth="1"/>
    <col min="12" max="12" width="30.140625" style="160" hidden="1" customWidth="1"/>
    <col min="13" max="15" width="10.85546875" style="160" hidden="1" customWidth="1"/>
    <col min="16" max="16" width="25.85546875" style="160" hidden="1" customWidth="1"/>
    <col min="17" max="17" width="10.5703125" style="160" hidden="1" customWidth="1"/>
    <col min="18" max="18" width="27.140625" style="160" hidden="1" customWidth="1"/>
    <col min="19" max="21" width="10.85546875" style="160" hidden="1" customWidth="1"/>
    <col min="22" max="22" width="82.7109375" style="160" hidden="1" customWidth="1"/>
    <col min="23" max="16384" width="10.85546875" style="160"/>
  </cols>
  <sheetData>
    <row r="1" spans="1:23" s="114" customFormat="1" x14ac:dyDescent="0.3">
      <c r="I1" s="73"/>
      <c r="J1" s="73"/>
      <c r="K1" s="73"/>
      <c r="L1" s="73"/>
      <c r="M1" s="73"/>
      <c r="N1" s="73"/>
      <c r="O1" s="73"/>
      <c r="P1" s="73"/>
      <c r="Q1" s="73"/>
      <c r="R1" s="73"/>
      <c r="S1" s="73"/>
      <c r="T1" s="73"/>
      <c r="U1" s="73"/>
      <c r="V1" s="73"/>
    </row>
    <row r="2" spans="1:23" s="114" customFormat="1" x14ac:dyDescent="0.3">
      <c r="B2" s="1"/>
      <c r="C2" s="1"/>
      <c r="D2" s="1"/>
      <c r="E2" s="1"/>
      <c r="F2" s="1"/>
      <c r="G2" s="1"/>
      <c r="I2" s="73"/>
      <c r="J2" s="73"/>
      <c r="K2" s="73"/>
      <c r="L2" s="73"/>
      <c r="M2" s="73"/>
      <c r="N2" s="73"/>
      <c r="O2" s="73"/>
      <c r="P2" s="73"/>
      <c r="Q2" s="73"/>
      <c r="R2" s="73"/>
      <c r="S2" s="73"/>
      <c r="T2" s="73"/>
      <c r="U2" s="73"/>
      <c r="V2" s="73"/>
    </row>
    <row r="3" spans="1:23" s="114" customFormat="1" ht="21" x14ac:dyDescent="0.4">
      <c r="B3" s="1"/>
      <c r="C3" s="125" t="s">
        <v>10</v>
      </c>
      <c r="D3" s="1"/>
      <c r="E3" s="1"/>
      <c r="F3" s="1"/>
      <c r="G3" s="1"/>
      <c r="I3" s="73"/>
      <c r="J3" s="73"/>
      <c r="K3" s="73"/>
      <c r="L3" s="42" t="s">
        <v>201</v>
      </c>
      <c r="M3" s="41"/>
      <c r="N3" s="41"/>
      <c r="O3" s="36"/>
      <c r="P3" s="36" t="s">
        <v>210</v>
      </c>
      <c r="Q3" s="40"/>
      <c r="R3" s="36"/>
      <c r="S3" s="73"/>
      <c r="T3" s="73"/>
      <c r="U3" s="73"/>
      <c r="V3" s="73"/>
    </row>
    <row r="4" spans="1:23" s="114" customFormat="1" ht="18.600000000000001" customHeight="1" x14ac:dyDescent="0.3">
      <c r="B4" s="1"/>
      <c r="C4" s="1"/>
      <c r="D4" s="1"/>
      <c r="E4" s="1"/>
      <c r="F4" s="1"/>
      <c r="G4" s="1"/>
      <c r="I4" s="73"/>
      <c r="J4" s="73"/>
      <c r="K4" s="73"/>
      <c r="L4" s="58" t="s">
        <v>192</v>
      </c>
      <c r="M4" s="56">
        <v>3</v>
      </c>
      <c r="N4" s="55" t="s">
        <v>192</v>
      </c>
      <c r="O4" s="36"/>
      <c r="P4" s="67" t="s">
        <v>211</v>
      </c>
      <c r="Q4" s="78" t="s">
        <v>192</v>
      </c>
      <c r="R4" s="79" t="s">
        <v>224</v>
      </c>
      <c r="S4" s="73"/>
      <c r="T4" s="55" t="s">
        <v>343</v>
      </c>
      <c r="U4" s="650" t="s">
        <v>344</v>
      </c>
      <c r="V4" s="651"/>
    </row>
    <row r="5" spans="1:23" s="119" customFormat="1" ht="90" customHeight="1" x14ac:dyDescent="0.3">
      <c r="B5" s="4"/>
      <c r="C5" s="4"/>
      <c r="D5" s="613" t="s">
        <v>675</v>
      </c>
      <c r="E5" s="613"/>
      <c r="F5" s="613"/>
      <c r="G5" s="4"/>
      <c r="I5" s="72"/>
      <c r="J5" s="72"/>
      <c r="K5" s="72"/>
      <c r="L5" s="59" t="s">
        <v>193</v>
      </c>
      <c r="M5" s="57">
        <v>2</v>
      </c>
      <c r="N5" s="60" t="s">
        <v>193</v>
      </c>
      <c r="O5" s="39"/>
      <c r="P5" s="246" t="s">
        <v>212</v>
      </c>
      <c r="Q5" s="247" t="s">
        <v>192</v>
      </c>
      <c r="R5" s="59" t="s">
        <v>224</v>
      </c>
      <c r="S5" s="72"/>
      <c r="T5" s="55" t="s">
        <v>342</v>
      </c>
      <c r="U5" s="650" t="s">
        <v>356</v>
      </c>
      <c r="V5" s="651"/>
    </row>
    <row r="6" spans="1:23" s="119" customFormat="1" ht="16.5" customHeight="1" thickBot="1" x14ac:dyDescent="0.35">
      <c r="B6" s="4"/>
      <c r="C6" s="4"/>
      <c r="D6" s="29"/>
      <c r="E6" s="29"/>
      <c r="F6" s="29"/>
      <c r="G6" s="4"/>
      <c r="I6" s="72"/>
      <c r="J6" s="72"/>
      <c r="K6" s="72"/>
      <c r="L6" s="58" t="s">
        <v>90</v>
      </c>
      <c r="M6" s="56">
        <v>1</v>
      </c>
      <c r="N6" s="55" t="s">
        <v>90</v>
      </c>
      <c r="O6" s="39"/>
      <c r="P6" s="60" t="s">
        <v>213</v>
      </c>
      <c r="Q6" s="59" t="s">
        <v>193</v>
      </c>
      <c r="R6" s="59" t="s">
        <v>222</v>
      </c>
      <c r="S6" s="72"/>
      <c r="T6" s="55" t="s">
        <v>345</v>
      </c>
      <c r="U6" s="650" t="s">
        <v>344</v>
      </c>
      <c r="V6" s="651"/>
    </row>
    <row r="7" spans="1:23" s="119" customFormat="1" ht="21.95" customHeight="1" thickBot="1" x14ac:dyDescent="0.35">
      <c r="B7" s="4"/>
      <c r="C7" s="4"/>
      <c r="D7" s="624" t="s">
        <v>394</v>
      </c>
      <c r="E7" s="625"/>
      <c r="F7" s="28"/>
      <c r="G7" s="4"/>
      <c r="I7" s="72"/>
      <c r="J7" s="72"/>
      <c r="K7" s="72"/>
      <c r="L7" s="58" t="s">
        <v>194</v>
      </c>
      <c r="M7" s="56">
        <v>0</v>
      </c>
      <c r="N7" s="55" t="s">
        <v>90</v>
      </c>
      <c r="O7" s="61"/>
      <c r="P7" s="60" t="s">
        <v>214</v>
      </c>
      <c r="Q7" s="59" t="s">
        <v>192</v>
      </c>
      <c r="R7" s="59" t="s">
        <v>224</v>
      </c>
      <c r="S7" s="72"/>
      <c r="T7" s="55" t="s">
        <v>355</v>
      </c>
      <c r="U7" s="650" t="s">
        <v>244</v>
      </c>
      <c r="V7" s="651"/>
    </row>
    <row r="8" spans="1:23" s="119" customFormat="1" ht="21.95" customHeight="1" thickBot="1" x14ac:dyDescent="0.35">
      <c r="B8" s="4"/>
      <c r="C8" s="4"/>
      <c r="D8" s="622" t="s">
        <v>186</v>
      </c>
      <c r="E8" s="623"/>
      <c r="F8" s="28"/>
      <c r="G8" s="4"/>
      <c r="I8" s="72"/>
      <c r="J8" s="72"/>
      <c r="K8" s="72"/>
      <c r="L8" s="55"/>
      <c r="M8" s="56">
        <v>-1</v>
      </c>
      <c r="N8" s="55" t="s">
        <v>90</v>
      </c>
      <c r="O8" s="62"/>
      <c r="P8" s="60" t="s">
        <v>215</v>
      </c>
      <c r="Q8" s="59" t="s">
        <v>193</v>
      </c>
      <c r="R8" s="59" t="s">
        <v>222</v>
      </c>
      <c r="S8" s="72"/>
      <c r="T8" s="55" t="s">
        <v>346</v>
      </c>
      <c r="U8" s="650" t="s">
        <v>344</v>
      </c>
      <c r="V8" s="651"/>
    </row>
    <row r="9" spans="1:23" s="119" customFormat="1" ht="21.95" customHeight="1" thickBot="1" x14ac:dyDescent="0.35">
      <c r="B9" s="4"/>
      <c r="C9" s="4"/>
      <c r="D9" s="620" t="s">
        <v>393</v>
      </c>
      <c r="E9" s="621"/>
      <c r="F9" s="28"/>
      <c r="G9" s="4"/>
      <c r="I9" s="72"/>
      <c r="J9" s="72"/>
      <c r="K9" s="72"/>
      <c r="L9" s="36"/>
      <c r="M9" s="37"/>
      <c r="N9" s="36"/>
      <c r="O9" s="63"/>
      <c r="P9" s="60" t="s">
        <v>216</v>
      </c>
      <c r="Q9" s="59" t="s">
        <v>90</v>
      </c>
      <c r="R9" s="59" t="s">
        <v>223</v>
      </c>
      <c r="S9" s="72"/>
      <c r="T9" s="55" t="s">
        <v>347</v>
      </c>
      <c r="U9" s="650" t="s">
        <v>244</v>
      </c>
      <c r="V9" s="651"/>
    </row>
    <row r="10" spans="1:23" s="114" customFormat="1" ht="16.5" customHeight="1" x14ac:dyDescent="0.3">
      <c r="B10" s="1"/>
      <c r="C10" s="1"/>
      <c r="D10" s="1"/>
      <c r="E10" s="1"/>
      <c r="F10" s="1"/>
      <c r="G10" s="1"/>
      <c r="I10" s="73"/>
      <c r="J10" s="73"/>
      <c r="K10" s="73"/>
      <c r="L10" s="49"/>
      <c r="M10" s="50"/>
      <c r="N10" s="49"/>
      <c r="O10" s="62"/>
      <c r="P10" s="246" t="s">
        <v>217</v>
      </c>
      <c r="Q10" s="247" t="s">
        <v>193</v>
      </c>
      <c r="R10" s="59" t="s">
        <v>222</v>
      </c>
      <c r="S10" s="73"/>
      <c r="T10" s="73"/>
      <c r="U10" s="73"/>
      <c r="V10" s="73"/>
    </row>
    <row r="11" spans="1:23" s="116" customFormat="1" ht="30" customHeight="1" x14ac:dyDescent="0.25">
      <c r="B11" s="7"/>
      <c r="C11" s="252" t="s">
        <v>111</v>
      </c>
      <c r="D11" s="253"/>
      <c r="E11" s="253"/>
      <c r="F11" s="253"/>
      <c r="G11" s="7"/>
      <c r="I11" s="86"/>
      <c r="J11" s="86"/>
      <c r="K11" s="86"/>
      <c r="L11" s="69" t="s">
        <v>202</v>
      </c>
      <c r="M11" s="107">
        <v>1</v>
      </c>
      <c r="N11" s="69" t="s">
        <v>202</v>
      </c>
      <c r="O11" s="62"/>
      <c r="P11" s="246" t="s">
        <v>218</v>
      </c>
      <c r="Q11" s="247" t="s">
        <v>90</v>
      </c>
      <c r="R11" s="59" t="s">
        <v>223</v>
      </c>
      <c r="S11" s="86"/>
      <c r="T11" s="36"/>
      <c r="U11" s="36"/>
      <c r="V11" s="36"/>
    </row>
    <row r="12" spans="1:23" ht="14.45" customHeight="1" x14ac:dyDescent="0.3">
      <c r="B12" s="5"/>
      <c r="C12" s="1"/>
      <c r="D12" s="1"/>
      <c r="E12" s="1"/>
      <c r="F12" s="1"/>
      <c r="G12" s="5"/>
      <c r="I12"/>
      <c r="J12"/>
      <c r="K12"/>
      <c r="L12" s="55" t="s">
        <v>203</v>
      </c>
      <c r="M12" s="56">
        <v>0</v>
      </c>
      <c r="N12" s="55" t="s">
        <v>203</v>
      </c>
      <c r="O12" s="62"/>
      <c r="P12" s="248" t="s">
        <v>219</v>
      </c>
      <c r="Q12" s="249" t="s">
        <v>90</v>
      </c>
      <c r="R12" s="249" t="s">
        <v>223</v>
      </c>
      <c r="S12"/>
      <c r="T12" s="36"/>
      <c r="U12" s="36"/>
      <c r="V12" s="36"/>
    </row>
    <row r="13" spans="1:23" s="116" customFormat="1" ht="30" customHeight="1" x14ac:dyDescent="0.25">
      <c r="B13" s="7"/>
      <c r="C13" s="126"/>
      <c r="D13" s="126" t="s">
        <v>49</v>
      </c>
      <c r="E13" s="127"/>
      <c r="F13" s="127"/>
      <c r="G13" s="86"/>
      <c r="I13" s="86"/>
      <c r="J13" s="86"/>
      <c r="K13" s="86"/>
      <c r="L13" s="86"/>
      <c r="M13" s="86"/>
      <c r="N13" s="86"/>
      <c r="O13" s="64"/>
      <c r="P13" s="86"/>
      <c r="Q13" s="86"/>
      <c r="R13" s="36"/>
      <c r="S13" s="36"/>
      <c r="T13" s="36"/>
      <c r="U13" s="36"/>
      <c r="V13" s="36"/>
      <c r="W13" s="200"/>
    </row>
    <row r="14" spans="1:23" s="133" customFormat="1" x14ac:dyDescent="0.25">
      <c r="A14" s="120"/>
      <c r="B14" s="5"/>
      <c r="C14" s="11"/>
      <c r="D14" s="11"/>
      <c r="E14" s="151" t="s">
        <v>408</v>
      </c>
      <c r="F14" s="151" t="s">
        <v>390</v>
      </c>
      <c r="G14" s="5"/>
      <c r="H14" s="120"/>
      <c r="I14" s="76"/>
      <c r="J14" s="76"/>
      <c r="K14" s="76"/>
      <c r="L14" s="76"/>
      <c r="M14" s="76"/>
      <c r="N14" s="76"/>
      <c r="O14" s="76"/>
      <c r="P14" s="76"/>
      <c r="Q14" s="76"/>
      <c r="R14" s="76"/>
      <c r="S14" s="76"/>
      <c r="T14" s="36"/>
      <c r="U14" s="36"/>
      <c r="V14" s="36"/>
    </row>
    <row r="15" spans="1:23" s="162" customFormat="1" ht="20.100000000000001" customHeight="1" x14ac:dyDescent="0.25">
      <c r="A15" s="120"/>
      <c r="B15" s="5"/>
      <c r="C15" s="128" t="s">
        <v>116</v>
      </c>
      <c r="D15" s="129"/>
      <c r="E15" s="130"/>
      <c r="F15" s="131"/>
      <c r="G15" s="5"/>
      <c r="H15" s="120"/>
      <c r="I15" s="110"/>
      <c r="J15" s="110"/>
      <c r="K15" s="120"/>
      <c r="O15" s="135"/>
      <c r="R15" s="135"/>
      <c r="S15" s="135"/>
      <c r="T15" s="135"/>
      <c r="U15" s="135"/>
      <c r="V15" s="135"/>
    </row>
    <row r="16" spans="1:23" ht="46.5" customHeight="1" x14ac:dyDescent="0.3">
      <c r="A16" s="120"/>
      <c r="B16" s="5"/>
      <c r="C16" s="1"/>
      <c r="D16" s="12" t="s">
        <v>434</v>
      </c>
      <c r="E16" s="607"/>
      <c r="F16" s="666"/>
      <c r="G16" s="5"/>
      <c r="H16" s="120"/>
      <c r="I16"/>
      <c r="J16"/>
      <c r="K16" s="74"/>
      <c r="L16" s="71" t="s">
        <v>234</v>
      </c>
      <c r="M16" s="44"/>
      <c r="N16" s="45"/>
      <c r="O16" s="45"/>
      <c r="P16" s="85" t="s">
        <v>392</v>
      </c>
      <c r="Q16" s="44"/>
      <c r="R16" s="45"/>
      <c r="S16" s="45"/>
      <c r="T16" s="45"/>
      <c r="U16" s="48"/>
      <c r="V16" s="48"/>
    </row>
    <row r="17" spans="1:22" s="159" customFormat="1" ht="15.95" customHeight="1" x14ac:dyDescent="0.3">
      <c r="A17" s="121"/>
      <c r="B17" s="17"/>
      <c r="C17" s="18"/>
      <c r="D17" s="466" t="s">
        <v>726</v>
      </c>
      <c r="E17" s="608"/>
      <c r="F17" s="699"/>
      <c r="G17" s="17"/>
      <c r="H17" s="121"/>
      <c r="I17" s="35"/>
      <c r="J17" s="35"/>
      <c r="K17" s="75"/>
      <c r="L17" s="52"/>
      <c r="M17" s="52"/>
      <c r="N17" s="52"/>
      <c r="O17" s="66"/>
      <c r="P17" s="35"/>
      <c r="Q17" s="35"/>
      <c r="R17" s="47"/>
      <c r="S17" s="35"/>
      <c r="T17" s="35"/>
      <c r="U17" s="52"/>
      <c r="V17" s="52"/>
    </row>
    <row r="18" spans="1:22" ht="35.1" customHeight="1" x14ac:dyDescent="0.3">
      <c r="A18" s="120"/>
      <c r="B18" s="5"/>
      <c r="C18" s="1"/>
      <c r="D18" s="460" t="s">
        <v>91</v>
      </c>
      <c r="E18" s="614"/>
      <c r="F18" s="615"/>
      <c r="G18" s="5"/>
      <c r="H18" s="120"/>
      <c r="I18"/>
      <c r="J18"/>
      <c r="K18" s="74"/>
      <c r="L18" s="43" t="s">
        <v>196</v>
      </c>
      <c r="M18" s="54" t="str">
        <f>IF(ISBLANK(E21),"",VLOOKUP(E21,$L$4:$M$7,2,FALSE))</f>
        <v/>
      </c>
      <c r="N18" s="45"/>
      <c r="O18" s="45"/>
      <c r="P18" s="53" t="s">
        <v>226</v>
      </c>
      <c r="Q18" s="54">
        <f>IF(E21="Keine",IF(ISBLANK(F21),1,0),IF(F21&lt;&gt;"",1,0))</f>
        <v>0</v>
      </c>
      <c r="R18" s="45"/>
      <c r="S18" s="45"/>
      <c r="T18" s="53" t="s">
        <v>225</v>
      </c>
      <c r="U18" s="54">
        <f>COUNTA(E18:F20,E21:E27)</f>
        <v>0</v>
      </c>
      <c r="V18" s="48"/>
    </row>
    <row r="19" spans="1:22" ht="23.45" customHeight="1" x14ac:dyDescent="0.3">
      <c r="A19" s="120"/>
      <c r="B19" s="5"/>
      <c r="C19" s="1"/>
      <c r="D19" s="101" t="s">
        <v>38</v>
      </c>
      <c r="E19" s="632"/>
      <c r="F19" s="633"/>
      <c r="G19" s="5"/>
      <c r="H19" s="120"/>
      <c r="I19"/>
      <c r="J19"/>
      <c r="K19" s="74"/>
      <c r="L19" s="639" t="s">
        <v>197</v>
      </c>
      <c r="M19" s="637" t="str">
        <f>IF(ISBLANK(E22),"",VLOOKUP(E22,$L$4:$M$7,2,FALSE))</f>
        <v/>
      </c>
      <c r="N19" s="640" t="s">
        <v>227</v>
      </c>
      <c r="O19" s="641"/>
      <c r="P19" s="642"/>
      <c r="Q19" s="637">
        <f>IF(E22="Keine",IF(ISBLANK(F22),1,0),IF(F22&lt;&gt;"",1,0))</f>
        <v>0</v>
      </c>
      <c r="R19" s="45"/>
      <c r="S19" s="45"/>
      <c r="T19" s="53" t="s">
        <v>391</v>
      </c>
      <c r="U19" s="54">
        <f>SUM(Q18:Q24)</f>
        <v>0</v>
      </c>
      <c r="V19" s="48"/>
    </row>
    <row r="20" spans="1:22" s="159" customFormat="1" ht="30" x14ac:dyDescent="0.3">
      <c r="A20" s="121"/>
      <c r="B20" s="17"/>
      <c r="C20" s="1"/>
      <c r="D20" s="466" t="s">
        <v>725</v>
      </c>
      <c r="E20" s="634"/>
      <c r="F20" s="615"/>
      <c r="G20" s="17"/>
      <c r="H20" s="121"/>
      <c r="I20" s="35"/>
      <c r="J20" s="35"/>
      <c r="K20" s="74"/>
      <c r="L20" s="639"/>
      <c r="M20" s="638"/>
      <c r="N20" s="640"/>
      <c r="O20" s="641"/>
      <c r="P20" s="642"/>
      <c r="Q20" s="638"/>
      <c r="R20" s="45"/>
      <c r="S20" s="45"/>
      <c r="T20" s="45"/>
      <c r="U20" s="48"/>
      <c r="V20" s="48"/>
    </row>
    <row r="21" spans="1:22" ht="45" customHeight="1" x14ac:dyDescent="0.3">
      <c r="A21" s="120"/>
      <c r="B21" s="5"/>
      <c r="C21" s="1"/>
      <c r="D21" s="460" t="s">
        <v>409</v>
      </c>
      <c r="E21" s="356"/>
      <c r="F21" s="205"/>
      <c r="G21" s="5"/>
      <c r="H21" s="120"/>
      <c r="I21"/>
      <c r="J21"/>
      <c r="K21" s="74"/>
      <c r="L21" s="43" t="s">
        <v>198</v>
      </c>
      <c r="M21" s="54" t="str">
        <f>IF(ISBLANK(E23),"",VLOOKUP(E23,$L$4:$M$7,2,FALSE))</f>
        <v/>
      </c>
      <c r="N21" s="45"/>
      <c r="O21" s="45"/>
      <c r="P21" s="53" t="s">
        <v>228</v>
      </c>
      <c r="Q21" s="54">
        <f>IF(E23="Keine",IF(ISBLANK(F23),1,0),IF(F23&lt;&gt;"",1,0))</f>
        <v>0</v>
      </c>
      <c r="R21" s="45"/>
      <c r="S21" s="45"/>
      <c r="T21" s="53" t="s">
        <v>235</v>
      </c>
      <c r="U21" s="54">
        <f>U19+U18</f>
        <v>0</v>
      </c>
      <c r="V21" s="48"/>
    </row>
    <row r="22" spans="1:22" ht="35.1" customHeight="1" x14ac:dyDescent="0.3">
      <c r="A22" s="120"/>
      <c r="B22" s="5"/>
      <c r="C22" s="1"/>
      <c r="D22" s="460" t="s">
        <v>405</v>
      </c>
      <c r="E22" s="204"/>
      <c r="F22" s="206"/>
      <c r="G22" s="5"/>
      <c r="H22" s="120"/>
      <c r="I22"/>
      <c r="J22"/>
      <c r="K22" s="74"/>
      <c r="L22" s="43" t="s">
        <v>199</v>
      </c>
      <c r="M22" s="54" t="str">
        <f>IF(ISBLANK(E24),"",VLOOKUP(E24,$L$4:$M$7,2,FALSE))</f>
        <v/>
      </c>
      <c r="N22" s="45"/>
      <c r="O22" s="45"/>
      <c r="P22" s="53" t="s">
        <v>229</v>
      </c>
      <c r="Q22" s="54">
        <f>IF(E24="Keine",IF(ISBLANK(F24),1,0),IF(F24&lt;&gt;"",1,0))</f>
        <v>0</v>
      </c>
      <c r="R22" s="45"/>
      <c r="S22" s="45"/>
      <c r="T22" s="53" t="s">
        <v>241</v>
      </c>
      <c r="U22" s="54">
        <f>IF(AND(E16="",U21&gt;0),1,0)</f>
        <v>0</v>
      </c>
      <c r="V22" s="48"/>
    </row>
    <row r="23" spans="1:22" ht="35.1" customHeight="1" x14ac:dyDescent="0.3">
      <c r="A23" s="120"/>
      <c r="B23" s="5"/>
      <c r="C23" s="1"/>
      <c r="D23" s="154" t="s">
        <v>406</v>
      </c>
      <c r="E23" s="207"/>
      <c r="F23" s="206"/>
      <c r="G23" s="5"/>
      <c r="H23" s="120"/>
      <c r="I23"/>
      <c r="J23"/>
      <c r="K23" s="74"/>
      <c r="L23" s="43" t="s">
        <v>200</v>
      </c>
      <c r="M23" s="54" t="str">
        <f>IF(ISBLANK(E25),"",VLOOKUP(E25,$L$4:$M$7,2,FALSE))</f>
        <v/>
      </c>
      <c r="N23" s="45"/>
      <c r="O23" s="45"/>
      <c r="P23" s="53" t="s">
        <v>230</v>
      </c>
      <c r="Q23" s="54">
        <f>IF(E25="Keine",IF(ISBLANK(F25),1,0),IF(F25&lt;&gt;"",1,0))</f>
        <v>0</v>
      </c>
      <c r="R23" s="45"/>
      <c r="S23" s="45"/>
      <c r="T23" s="53" t="s">
        <v>236</v>
      </c>
      <c r="U23" s="54">
        <f>IF(AND(E16="Nein",U21&gt;0),1,0)</f>
        <v>0</v>
      </c>
      <c r="V23" s="48"/>
    </row>
    <row r="24" spans="1:22" ht="45" customHeight="1" x14ac:dyDescent="0.3">
      <c r="A24" s="120"/>
      <c r="B24" s="5"/>
      <c r="C24" s="1"/>
      <c r="D24" s="154" t="s">
        <v>410</v>
      </c>
      <c r="E24" s="207"/>
      <c r="F24" s="206"/>
      <c r="G24" s="5"/>
      <c r="H24" s="120"/>
      <c r="I24"/>
      <c r="J24"/>
      <c r="K24" s="74"/>
      <c r="L24" s="45"/>
      <c r="M24" s="44"/>
      <c r="N24" s="45"/>
      <c r="O24" s="45"/>
      <c r="P24" s="53" t="s">
        <v>231</v>
      </c>
      <c r="Q24" s="54">
        <f>IF(E26="Nein",IF(ISBLANK(F26),1,0),IF(F26&lt;&gt;"",1,0))</f>
        <v>0</v>
      </c>
      <c r="R24" s="45"/>
      <c r="S24" s="45"/>
      <c r="T24" s="53" t="s">
        <v>237</v>
      </c>
      <c r="U24" s="54">
        <f>IF(AND(E16="Ja",U21&lt;&gt;14),1,0)</f>
        <v>0</v>
      </c>
      <c r="V24" s="48"/>
    </row>
    <row r="25" spans="1:22" ht="60" customHeight="1" x14ac:dyDescent="0.3">
      <c r="A25" s="120"/>
      <c r="B25" s="5"/>
      <c r="C25" s="1"/>
      <c r="D25" s="460" t="s">
        <v>407</v>
      </c>
      <c r="E25" s="204"/>
      <c r="F25" s="206"/>
      <c r="G25" s="5"/>
      <c r="H25" s="120"/>
      <c r="I25"/>
      <c r="J25"/>
      <c r="K25" s="74"/>
      <c r="L25" s="84" t="s">
        <v>232</v>
      </c>
      <c r="M25" s="82">
        <f>MAX(M18:M23)</f>
        <v>0</v>
      </c>
      <c r="N25" s="45"/>
      <c r="O25" s="45"/>
      <c r="P25" s="45"/>
      <c r="Q25" s="44"/>
      <c r="R25" s="45"/>
      <c r="S25" s="45"/>
      <c r="T25" s="53" t="s">
        <v>238</v>
      </c>
      <c r="U25" s="54">
        <f>SUM(U22:U24)</f>
        <v>0</v>
      </c>
      <c r="V25" s="48"/>
    </row>
    <row r="26" spans="1:22" ht="45" customHeight="1" x14ac:dyDescent="0.3">
      <c r="A26" s="120"/>
      <c r="B26" s="5"/>
      <c r="C26" s="1"/>
      <c r="D26" s="144" t="s">
        <v>183</v>
      </c>
      <c r="E26" s="630"/>
      <c r="F26" s="647"/>
      <c r="G26" s="5"/>
      <c r="H26" s="120"/>
      <c r="I26"/>
      <c r="J26"/>
      <c r="K26" s="74"/>
      <c r="L26" s="83" t="s">
        <v>233</v>
      </c>
      <c r="M26" s="82">
        <f>IF(E26="Ja",M25-1,M25)</f>
        <v>0</v>
      </c>
      <c r="N26" s="45"/>
      <c r="O26" s="45"/>
      <c r="P26" s="45"/>
      <c r="Q26" s="44"/>
      <c r="R26" s="45"/>
      <c r="S26" s="45"/>
      <c r="T26" s="53" t="s">
        <v>240</v>
      </c>
      <c r="U26" s="54">
        <f>IF(AND(E16="",U21=0),1,0)</f>
        <v>1</v>
      </c>
      <c r="V26" s="48"/>
    </row>
    <row r="27" spans="1:22" s="159" customFormat="1" ht="15.95" customHeight="1" thickBot="1" x14ac:dyDescent="0.35">
      <c r="A27" s="121"/>
      <c r="B27" s="17"/>
      <c r="C27" s="18"/>
      <c r="D27" s="481" t="s">
        <v>727</v>
      </c>
      <c r="E27" s="631"/>
      <c r="F27" s="648"/>
      <c r="G27" s="17"/>
      <c r="H27" s="121"/>
      <c r="I27" s="35"/>
      <c r="J27" s="35"/>
      <c r="K27" s="75"/>
      <c r="L27" s="71" t="s">
        <v>195</v>
      </c>
      <c r="M27" s="82" t="str">
        <f>IF(E16="Ja",VLOOKUP(M26,$M$4:$N$8,2,FALSE),"Niedrig")</f>
        <v>Niedrig</v>
      </c>
      <c r="N27" s="52"/>
      <c r="O27" s="52"/>
      <c r="P27" s="35"/>
      <c r="Q27" s="35"/>
      <c r="R27" s="47"/>
      <c r="S27" s="47"/>
      <c r="T27" s="47"/>
      <c r="U27" s="52"/>
      <c r="V27" s="52"/>
    </row>
    <row r="28" spans="1:22" ht="12.95" customHeight="1" x14ac:dyDescent="0.3">
      <c r="A28" s="120"/>
      <c r="B28" s="5"/>
      <c r="C28" s="1"/>
      <c r="D28" s="99"/>
      <c r="E28" s="145"/>
      <c r="F28" s="100"/>
      <c r="G28" s="5"/>
      <c r="H28" s="120"/>
      <c r="I28"/>
      <c r="J28"/>
      <c r="K28" s="74"/>
      <c r="L28" s="45"/>
      <c r="M28" s="44"/>
      <c r="N28" s="45"/>
      <c r="O28" s="45"/>
      <c r="P28" s="45"/>
      <c r="Q28" s="44"/>
      <c r="R28" s="45"/>
      <c r="S28" s="45"/>
      <c r="T28" s="45"/>
      <c r="U28" s="48"/>
      <c r="V28" s="48"/>
    </row>
    <row r="29" spans="1:22" s="202" customFormat="1" ht="20.100000000000001" customHeight="1" x14ac:dyDescent="0.25">
      <c r="A29" s="116"/>
      <c r="B29" s="5"/>
      <c r="C29" s="128" t="s">
        <v>93</v>
      </c>
      <c r="D29" s="132"/>
      <c r="E29" s="164"/>
      <c r="F29" s="131"/>
      <c r="G29" s="5"/>
      <c r="H29" s="116"/>
      <c r="I29" s="88"/>
      <c r="J29" s="88"/>
      <c r="K29" s="120"/>
      <c r="L29" s="162"/>
      <c r="M29" s="162"/>
      <c r="N29" s="162"/>
      <c r="O29" s="135"/>
      <c r="P29" s="162"/>
      <c r="Q29" s="162"/>
      <c r="R29" s="135"/>
      <c r="S29" s="135"/>
      <c r="T29" s="135"/>
      <c r="U29" s="135"/>
      <c r="V29" s="135"/>
    </row>
    <row r="30" spans="1:22" ht="31.5" customHeight="1" x14ac:dyDescent="0.3">
      <c r="A30" s="120"/>
      <c r="B30" s="5"/>
      <c r="C30" s="1"/>
      <c r="D30" s="12" t="s">
        <v>420</v>
      </c>
      <c r="E30" s="603"/>
      <c r="F30" s="609"/>
      <c r="G30" s="5"/>
      <c r="H30" s="120"/>
      <c r="I30"/>
      <c r="J30"/>
      <c r="K30"/>
      <c r="L30" s="58" t="s">
        <v>291</v>
      </c>
      <c r="M30" s="58">
        <v>1</v>
      </c>
      <c r="N30"/>
      <c r="O30"/>
      <c r="P30" s="69" t="s">
        <v>279</v>
      </c>
      <c r="Q30" s="69" t="s">
        <v>90</v>
      </c>
      <c r="R30"/>
      <c r="S30"/>
      <c r="T30"/>
      <c r="U30"/>
      <c r="V30"/>
    </row>
    <row r="31" spans="1:22" s="159" customFormat="1" ht="30" x14ac:dyDescent="0.3">
      <c r="A31" s="121"/>
      <c r="B31" s="17"/>
      <c r="C31" s="18"/>
      <c r="D31" s="466" t="s">
        <v>725</v>
      </c>
      <c r="E31" s="629"/>
      <c r="F31" s="610"/>
      <c r="G31" s="17"/>
      <c r="H31" s="121"/>
      <c r="I31" s="35"/>
      <c r="J31" s="35"/>
      <c r="K31" s="35"/>
      <c r="L31" s="58" t="s">
        <v>292</v>
      </c>
      <c r="M31" s="58">
        <v>1</v>
      </c>
      <c r="N31" s="35"/>
      <c r="O31" s="35"/>
      <c r="P31" s="69" t="s">
        <v>280</v>
      </c>
      <c r="Q31" s="69" t="s">
        <v>90</v>
      </c>
      <c r="R31" s="35"/>
      <c r="S31" s="35"/>
      <c r="T31" s="113" t="s">
        <v>368</v>
      </c>
      <c r="U31" s="54">
        <f>IF(OR($E$30="Ja",$E$30=""),IF(E32="",1,0),IF(E32&lt;&gt;"",1,0))</f>
        <v>1</v>
      </c>
      <c r="V31" s="35"/>
    </row>
    <row r="32" spans="1:22" ht="45" x14ac:dyDescent="0.3">
      <c r="B32" s="5"/>
      <c r="C32" s="1"/>
      <c r="D32" s="12" t="s">
        <v>134</v>
      </c>
      <c r="E32" s="603"/>
      <c r="F32" s="658"/>
      <c r="G32" s="5"/>
      <c r="I32"/>
      <c r="J32"/>
      <c r="K32"/>
      <c r="L32" s="58" t="s">
        <v>293</v>
      </c>
      <c r="M32" s="58">
        <v>2</v>
      </c>
      <c r="N32"/>
      <c r="O32"/>
      <c r="P32" s="69" t="s">
        <v>281</v>
      </c>
      <c r="Q32" s="69" t="s">
        <v>193</v>
      </c>
      <c r="R32"/>
      <c r="S32"/>
      <c r="T32" s="88"/>
      <c r="U32" s="88"/>
      <c r="V32"/>
    </row>
    <row r="33" spans="1:22" s="159" customFormat="1" ht="15.95" customHeight="1" x14ac:dyDescent="0.3">
      <c r="B33" s="17"/>
      <c r="C33" s="18"/>
      <c r="D33" s="468" t="s">
        <v>84</v>
      </c>
      <c r="E33" s="603"/>
      <c r="F33" s="659"/>
      <c r="G33" s="17"/>
      <c r="I33" s="35"/>
      <c r="J33" s="35"/>
      <c r="K33" s="35"/>
      <c r="L33" s="58" t="s">
        <v>294</v>
      </c>
      <c r="M33" s="58">
        <v>2</v>
      </c>
      <c r="N33" s="35"/>
      <c r="O33" s="35"/>
      <c r="P33" s="69" t="s">
        <v>282</v>
      </c>
      <c r="Q33" s="69" t="s">
        <v>90</v>
      </c>
      <c r="R33" s="35"/>
      <c r="S33" s="35"/>
      <c r="T33" s="113" t="s">
        <v>369</v>
      </c>
      <c r="U33" s="54">
        <f>IF(OR($E$30="Ja",$E$30=""),IF(E39="",1,0),IF(E39&lt;&gt;"",1,0))</f>
        <v>1</v>
      </c>
      <c r="V33" s="35"/>
    </row>
    <row r="34" spans="1:22" s="159" customFormat="1" ht="75.75" thickBot="1" x14ac:dyDescent="0.35">
      <c r="B34" s="17"/>
      <c r="C34" s="18"/>
      <c r="D34" s="473" t="s">
        <v>173</v>
      </c>
      <c r="E34" s="604"/>
      <c r="F34" s="660"/>
      <c r="G34" s="17"/>
      <c r="I34" s="35"/>
      <c r="J34" s="35"/>
      <c r="K34" s="35"/>
      <c r="L34" s="58" t="s">
        <v>295</v>
      </c>
      <c r="M34" s="58">
        <v>3</v>
      </c>
      <c r="N34" s="35"/>
      <c r="O34" s="35"/>
      <c r="P34" s="69" t="s">
        <v>283</v>
      </c>
      <c r="Q34" s="69" t="s">
        <v>193</v>
      </c>
      <c r="R34" s="35"/>
      <c r="S34" s="35"/>
      <c r="T34" s="112"/>
      <c r="U34" s="112"/>
      <c r="V34" s="35"/>
    </row>
    <row r="35" spans="1:22" ht="12.95" customHeight="1" x14ac:dyDescent="0.3">
      <c r="B35" s="5"/>
      <c r="C35" s="1"/>
      <c r="D35" s="150"/>
      <c r="E35" s="30"/>
      <c r="F35" s="148"/>
      <c r="G35" s="5"/>
      <c r="I35"/>
      <c r="J35"/>
      <c r="K35"/>
      <c r="L35" s="58" t="s">
        <v>296</v>
      </c>
      <c r="M35" s="58">
        <v>3</v>
      </c>
      <c r="N35"/>
      <c r="O35"/>
      <c r="P35" s="69" t="s">
        <v>284</v>
      </c>
      <c r="Q35" s="69" t="s">
        <v>192</v>
      </c>
      <c r="R35"/>
      <c r="S35"/>
      <c r="T35" s="113" t="s">
        <v>372</v>
      </c>
      <c r="U35" s="54">
        <f>IF(M41&gt;=2036,1,0)</f>
        <v>0</v>
      </c>
      <c r="V35"/>
    </row>
    <row r="36" spans="1:22" s="202" customFormat="1" ht="20.100000000000001" customHeight="1" x14ac:dyDescent="0.25">
      <c r="A36" s="116"/>
      <c r="B36" s="5"/>
      <c r="C36" s="128" t="s">
        <v>92</v>
      </c>
      <c r="D36" s="132"/>
      <c r="E36" s="164"/>
      <c r="F36" s="131"/>
      <c r="G36" s="5"/>
      <c r="H36" s="116"/>
      <c r="I36" s="88"/>
      <c r="J36" s="88"/>
      <c r="K36"/>
      <c r="L36" s="58" t="s">
        <v>297</v>
      </c>
      <c r="M36" s="58">
        <v>3</v>
      </c>
      <c r="N36"/>
      <c r="O36"/>
      <c r="P36" s="69" t="s">
        <v>285</v>
      </c>
      <c r="Q36" s="69" t="s">
        <v>193</v>
      </c>
      <c r="R36"/>
      <c r="S36"/>
      <c r="T36" s="113" t="s">
        <v>371</v>
      </c>
      <c r="U36" s="54">
        <f>IF(OR($E$30="Ja",$E$30=""),IF(E40="",1,0),IF(AND(U35=1,E40&lt;&gt;""),1,(IF(AND(U35=0,E40=""),1,0))))</f>
        <v>1</v>
      </c>
      <c r="V36"/>
    </row>
    <row r="37" spans="1:22" ht="43.5" customHeight="1" x14ac:dyDescent="0.3">
      <c r="B37" s="5"/>
      <c r="C37" s="1"/>
      <c r="D37" s="10" t="s">
        <v>430</v>
      </c>
      <c r="E37" s="700" t="s">
        <v>431</v>
      </c>
      <c r="F37" s="701"/>
      <c r="G37" s="5"/>
      <c r="I37"/>
      <c r="J37"/>
      <c r="K37"/>
      <c r="L37" s="58" t="s">
        <v>298</v>
      </c>
      <c r="M37" s="58">
        <v>3</v>
      </c>
      <c r="N37"/>
      <c r="O37"/>
      <c r="P37" s="69" t="s">
        <v>286</v>
      </c>
      <c r="Q37" s="69" t="s">
        <v>192</v>
      </c>
      <c r="R37"/>
      <c r="S37"/>
      <c r="T37" s="88"/>
      <c r="U37" s="96"/>
      <c r="V37"/>
    </row>
    <row r="38" spans="1:22" ht="16.5" customHeight="1" x14ac:dyDescent="0.3">
      <c r="B38" s="5"/>
      <c r="C38" s="1"/>
      <c r="D38" s="187" t="s">
        <v>79</v>
      </c>
      <c r="E38" s="691"/>
      <c r="F38" s="692"/>
      <c r="G38" s="5"/>
      <c r="I38"/>
      <c r="J38"/>
      <c r="K38"/>
      <c r="L38" s="232" t="s">
        <v>299</v>
      </c>
      <c r="M38" s="190" t="e">
        <f>VLOOKUP(E32,L30:M37,2,FALSE)</f>
        <v>#N/A</v>
      </c>
      <c r="N38"/>
      <c r="O38"/>
      <c r="P38" s="69" t="s">
        <v>287</v>
      </c>
      <c r="Q38" s="69" t="s">
        <v>192</v>
      </c>
      <c r="R38"/>
      <c r="S38"/>
      <c r="T38" s="113" t="s">
        <v>373</v>
      </c>
      <c r="U38" s="54">
        <f>IF(M41&gt;=2071,1,0)</f>
        <v>0</v>
      </c>
      <c r="V38"/>
    </row>
    <row r="39" spans="1:22" s="202" customFormat="1" ht="24.95" customHeight="1" x14ac:dyDescent="0.25">
      <c r="A39" s="116"/>
      <c r="B39" s="5"/>
      <c r="C39" s="7"/>
      <c r="D39" s="12" t="s">
        <v>14</v>
      </c>
      <c r="E39" s="203"/>
      <c r="F39" s="251"/>
      <c r="G39" s="5"/>
      <c r="H39" s="116"/>
      <c r="I39" s="88"/>
      <c r="J39" s="88"/>
      <c r="K39" s="88"/>
      <c r="L39" s="88" t="s">
        <v>247</v>
      </c>
      <c r="M39" s="190">
        <f>YEAR('3 Vorhaben'!$H$17)</f>
        <v>1900</v>
      </c>
      <c r="N39" s="88"/>
      <c r="O39"/>
      <c r="P39"/>
      <c r="Q39" s="88"/>
      <c r="R39" s="88"/>
      <c r="S39" s="88"/>
      <c r="T39" s="113" t="s">
        <v>370</v>
      </c>
      <c r="U39" s="54">
        <f>IF(OR($E$30="Ja",$E$30=""),IF(E41="",1,0),IF(AND(U38=1,E41&lt;&gt;""),1,(IF(AND(U38=0,E41=""),1,0))))</f>
        <v>1</v>
      </c>
      <c r="V39" s="88"/>
    </row>
    <row r="40" spans="1:22" s="202" customFormat="1" ht="24.95" customHeight="1" x14ac:dyDescent="0.25">
      <c r="A40" s="116"/>
      <c r="B40" s="5"/>
      <c r="C40" s="7"/>
      <c r="D40" s="191" t="s">
        <v>15</v>
      </c>
      <c r="E40" s="224"/>
      <c r="F40" s="223"/>
      <c r="G40" s="5"/>
      <c r="H40" s="116"/>
      <c r="I40" s="88"/>
      <c r="J40" s="88"/>
      <c r="K40" s="88"/>
      <c r="L40" s="88" t="s">
        <v>455</v>
      </c>
      <c r="M40" s="190">
        <f>'3 Vorhaben'!H16</f>
        <v>0</v>
      </c>
      <c r="N40" s="88"/>
      <c r="O40"/>
      <c r="P40" s="88" t="s">
        <v>288</v>
      </c>
      <c r="Q40" s="230" t="e">
        <f>M38&amp;"_"&amp;M43</f>
        <v>#N/A</v>
      </c>
      <c r="R40" s="88"/>
      <c r="S40" s="88"/>
      <c r="T40" s="88"/>
      <c r="U40" s="88"/>
      <c r="V40" s="88"/>
    </row>
    <row r="41" spans="1:22" s="202" customFormat="1" ht="24.95" customHeight="1" x14ac:dyDescent="0.25">
      <c r="A41" s="116"/>
      <c r="B41" s="5"/>
      <c r="C41" s="7"/>
      <c r="D41" s="191" t="s">
        <v>16</v>
      </c>
      <c r="E41" s="224"/>
      <c r="F41" s="223"/>
      <c r="G41" s="5"/>
      <c r="H41" s="116"/>
      <c r="I41" s="88"/>
      <c r="J41" s="88"/>
      <c r="K41" s="88"/>
      <c r="L41" s="228" t="s">
        <v>248</v>
      </c>
      <c r="M41" s="54">
        <f>M39+M40</f>
        <v>1900</v>
      </c>
      <c r="N41" s="88"/>
      <c r="O41" s="88"/>
      <c r="P41" s="225" t="s">
        <v>289</v>
      </c>
      <c r="Q41" s="230" t="e">
        <f>VLOOKUP(Q40,P30:Q38,2,FALSE)</f>
        <v>#N/A</v>
      </c>
      <c r="R41" s="88"/>
      <c r="S41" s="88"/>
      <c r="T41" s="88"/>
      <c r="U41" s="88"/>
      <c r="V41" s="88"/>
    </row>
    <row r="42" spans="1:22" s="159" customFormat="1" ht="15.95" customHeight="1" x14ac:dyDescent="0.3">
      <c r="B42" s="17"/>
      <c r="C42" s="18"/>
      <c r="D42" s="468" t="s">
        <v>85</v>
      </c>
      <c r="E42" s="695"/>
      <c r="F42" s="696"/>
      <c r="G42" s="17"/>
      <c r="I42" s="35"/>
      <c r="J42" s="35"/>
      <c r="K42" s="35"/>
      <c r="L42" s="35"/>
      <c r="M42" s="35"/>
      <c r="N42" s="35"/>
      <c r="O42" s="35"/>
      <c r="P42" s="225" t="s">
        <v>290</v>
      </c>
      <c r="Q42" s="230" t="e">
        <f>IF(E30="Ja","Niedrig",Q41)</f>
        <v>#N/A</v>
      </c>
      <c r="R42" s="35"/>
      <c r="S42" s="35"/>
      <c r="T42" s="226" t="s">
        <v>463</v>
      </c>
      <c r="U42" s="54">
        <f>IF(SUM(U31,U33,U36,U39)=4,1,0)</f>
        <v>1</v>
      </c>
      <c r="V42" s="35"/>
    </row>
    <row r="43" spans="1:22" s="159" customFormat="1" ht="75.75" thickBot="1" x14ac:dyDescent="0.35">
      <c r="B43" s="17"/>
      <c r="C43" s="18"/>
      <c r="D43" s="473" t="s">
        <v>174</v>
      </c>
      <c r="E43" s="697"/>
      <c r="F43" s="698"/>
      <c r="G43" s="17"/>
      <c r="I43" s="35"/>
      <c r="J43" s="35"/>
      <c r="K43" s="35"/>
      <c r="L43" s="229" t="s">
        <v>278</v>
      </c>
      <c r="M43" s="230">
        <f>IF(E41&lt;&gt;"",E41,IF(E40&lt;&gt;"",E40,E39))</f>
        <v>0</v>
      </c>
      <c r="N43" s="35"/>
      <c r="O43" s="35"/>
      <c r="P43" s="35"/>
      <c r="Q43" s="35"/>
      <c r="R43" s="35"/>
      <c r="S43" s="35"/>
      <c r="T43" s="35"/>
      <c r="U43" s="35"/>
      <c r="V43" s="35"/>
    </row>
    <row r="44" spans="1:22" ht="12.95" customHeight="1" x14ac:dyDescent="0.3">
      <c r="B44" s="5"/>
      <c r="C44" s="1"/>
      <c r="D44" s="150"/>
      <c r="E44" s="108"/>
      <c r="F44" s="148"/>
      <c r="G44" s="5"/>
      <c r="I44"/>
      <c r="J44"/>
      <c r="K44"/>
      <c r="L44"/>
      <c r="M44"/>
      <c r="N44"/>
      <c r="O44"/>
      <c r="P44"/>
      <c r="Q44"/>
      <c r="R44"/>
      <c r="S44" s="35"/>
      <c r="T44" s="85" t="s">
        <v>458</v>
      </c>
      <c r="U44" s="82">
        <f>IF(E30="Ja",IF(ISBLANK(F30),0,1),1)</f>
        <v>1</v>
      </c>
      <c r="V44"/>
    </row>
    <row r="45" spans="1:22" s="202" customFormat="1" ht="20.100000000000001" customHeight="1" x14ac:dyDescent="0.3">
      <c r="A45" s="116"/>
      <c r="B45" s="27"/>
      <c r="C45" s="128" t="s">
        <v>99</v>
      </c>
      <c r="D45" s="132"/>
      <c r="E45" s="130"/>
      <c r="F45" s="131" t="s">
        <v>239</v>
      </c>
      <c r="G45" s="74"/>
      <c r="H45" s="116"/>
      <c r="I45" s="86"/>
      <c r="J45" s="86"/>
      <c r="K45" s="116"/>
      <c r="Q45" s="35"/>
      <c r="R45" s="35"/>
      <c r="S45" s="35"/>
      <c r="T45" s="85" t="s">
        <v>460</v>
      </c>
      <c r="U45" s="82">
        <f>IF(U44+U42=2,1,0)</f>
        <v>1</v>
      </c>
      <c r="V45" s="35"/>
    </row>
    <row r="46" spans="1:22" ht="30" customHeight="1" x14ac:dyDescent="0.3">
      <c r="A46" s="120"/>
      <c r="B46" s="5"/>
      <c r="C46" s="1"/>
      <c r="D46" s="143" t="s">
        <v>118</v>
      </c>
      <c r="E46" s="238" t="str">
        <f>IF(F46="ok",M27,"FEHLER")</f>
        <v>FEHLER</v>
      </c>
      <c r="F46" s="195" t="str">
        <f>IF(U26=1,"Keine Angaben!",(IF(U25&gt;0,"Sensitivitätsanalyse unvollständig oder fehlerhaft ausgefüllt. Bitte Eingaben überprüfen!","ok")))</f>
        <v>Keine Angaben!</v>
      </c>
      <c r="G46" s="74"/>
      <c r="H46" s="120"/>
      <c r="I46" s="74"/>
      <c r="J46" s="74"/>
      <c r="K46" s="74"/>
      <c r="L46"/>
      <c r="M46"/>
      <c r="N46"/>
      <c r="O46"/>
      <c r="P46"/>
      <c r="Q46"/>
      <c r="R46"/>
      <c r="S46" s="35"/>
      <c r="T46" s="35"/>
      <c r="U46" s="35"/>
      <c r="V46"/>
    </row>
    <row r="47" spans="1:22" ht="30" customHeight="1" x14ac:dyDescent="0.3">
      <c r="A47" s="120"/>
      <c r="B47" s="5"/>
      <c r="C47" s="1"/>
      <c r="D47" s="142" t="s">
        <v>117</v>
      </c>
      <c r="E47" s="239" t="str">
        <f>IF(F47="ok",Q42,"FEHLER")</f>
        <v>FEHLER</v>
      </c>
      <c r="F47" s="197" t="str">
        <f>VLOOKUP(U51,$T$4:$V$9,2,FALSE)</f>
        <v>keine Angaben!</v>
      </c>
      <c r="G47" s="74"/>
      <c r="H47" s="120"/>
      <c r="I47" s="74"/>
      <c r="J47" s="74"/>
      <c r="K47" s="74"/>
      <c r="L47"/>
      <c r="M47"/>
      <c r="N47"/>
      <c r="O47"/>
      <c r="P47"/>
      <c r="Q47"/>
      <c r="R47"/>
      <c r="S47"/>
      <c r="T47" s="53" t="s">
        <v>348</v>
      </c>
      <c r="U47" s="54">
        <f>IF(E30="",0,0)</f>
        <v>0</v>
      </c>
      <c r="V47"/>
    </row>
    <row r="48" spans="1:22" ht="30" customHeight="1" x14ac:dyDescent="0.3">
      <c r="A48" s="120"/>
      <c r="B48" s="5"/>
      <c r="C48" s="1"/>
      <c r="D48" s="142" t="s">
        <v>119</v>
      </c>
      <c r="E48" s="239" t="str">
        <f>IF(AND(F46="ok",F47="ok"),P50,"FEHLER")</f>
        <v>FEHLER</v>
      </c>
      <c r="F48" s="197" t="str">
        <f>IF(AND(F46="ok",F47="ok"),"ok","Sensitivitäts- und/oder Expositionsanalyse fehlend oder fehlerhaft")</f>
        <v>Sensitivitäts- und/oder Expositionsanalyse fehlend oder fehlerhaft</v>
      </c>
      <c r="G48" s="74"/>
      <c r="H48" s="120"/>
      <c r="I48" s="74"/>
      <c r="J48" s="74"/>
      <c r="K48" s="74"/>
      <c r="L48" s="45" t="s">
        <v>220</v>
      </c>
      <c r="M48" s="44"/>
      <c r="N48" s="45"/>
      <c r="O48" s="45"/>
      <c r="P48" s="77" t="str">
        <f>E46&amp;"_"&amp;E47</f>
        <v>FEHLER_FEHLER</v>
      </c>
      <c r="Q48"/>
      <c r="R48"/>
      <c r="S48"/>
      <c r="T48" s="53" t="s">
        <v>349</v>
      </c>
      <c r="U48" s="54">
        <f>IF(E30="Ja",1,0)</f>
        <v>0</v>
      </c>
      <c r="V48"/>
    </row>
    <row r="49" spans="1:23" ht="16.5" customHeight="1" x14ac:dyDescent="0.3">
      <c r="A49" s="120"/>
      <c r="B49" s="5"/>
      <c r="C49" s="1"/>
      <c r="D49" s="141" t="s">
        <v>129</v>
      </c>
      <c r="E49" s="616" t="str">
        <f>IF(AND(F46="ok",F47="ok"),VLOOKUP(E48,$Q$4:$R$12,2,FALSE),"FEHLER")</f>
        <v>FEHLER</v>
      </c>
      <c r="F49" s="690" t="str">
        <f>IF(AND(F46="ok",F47="ok"),"ok","Sensitivitäts- und/oder Expositionsanalyse fehlend oder fehlerhaft")</f>
        <v>Sensitivitäts- und/oder Expositionsanalyse fehlend oder fehlerhaft</v>
      </c>
      <c r="G49" s="74"/>
      <c r="H49" s="120"/>
      <c r="I49" s="74"/>
      <c r="J49" s="74"/>
      <c r="K49" s="74"/>
      <c r="L49" s="45"/>
      <c r="M49" s="44"/>
      <c r="N49" s="45"/>
      <c r="O49" s="45"/>
      <c r="P49" s="45"/>
      <c r="Q49"/>
      <c r="R49"/>
      <c r="S49"/>
      <c r="T49" s="53" t="s">
        <v>350</v>
      </c>
      <c r="U49" s="54">
        <f>IF(OR(E30="Nein",E30="Unsicher"),2,0)</f>
        <v>0</v>
      </c>
      <c r="V49"/>
    </row>
    <row r="50" spans="1:23" ht="15.95" customHeight="1" thickBot="1" x14ac:dyDescent="0.35">
      <c r="B50" s="5"/>
      <c r="C50" s="1"/>
      <c r="D50" s="472" t="s">
        <v>724</v>
      </c>
      <c r="E50" s="617"/>
      <c r="F50" s="619"/>
      <c r="G50" s="74"/>
      <c r="I50" s="73"/>
      <c r="J50" s="73"/>
      <c r="K50" s="73"/>
      <c r="L50" s="45" t="s">
        <v>221</v>
      </c>
      <c r="M50" s="44"/>
      <c r="N50" s="45"/>
      <c r="O50" s="45"/>
      <c r="P50" s="77" t="e">
        <f>VLOOKUP(P48,$P$4:$R$12,2,FALSE)</f>
        <v>#N/A</v>
      </c>
      <c r="Q50"/>
      <c r="R50"/>
      <c r="S50"/>
      <c r="T50" s="85" t="s">
        <v>351</v>
      </c>
      <c r="U50" s="82">
        <f>MAX(U47:U49)</f>
        <v>0</v>
      </c>
      <c r="V50"/>
    </row>
    <row r="51" spans="1:23" ht="69.95" customHeight="1" x14ac:dyDescent="0.3">
      <c r="B51" s="5"/>
      <c r="C51" s="1"/>
      <c r="D51" s="1"/>
      <c r="E51" s="149"/>
      <c r="F51" s="103"/>
      <c r="G51" s="5"/>
      <c r="I51"/>
      <c r="J51"/>
      <c r="K51"/>
      <c r="L51"/>
      <c r="M51"/>
      <c r="N51"/>
      <c r="O51"/>
      <c r="P51"/>
      <c r="Q51"/>
      <c r="R51"/>
      <c r="S51"/>
      <c r="T51" s="85" t="s">
        <v>352</v>
      </c>
      <c r="U51" s="82" t="str">
        <f>U50&amp;"_"&amp;U45</f>
        <v>0_1</v>
      </c>
      <c r="V51"/>
    </row>
    <row r="52" spans="1:23" s="116" customFormat="1" ht="30" customHeight="1" x14ac:dyDescent="0.25">
      <c r="B52" s="7"/>
      <c r="C52" s="126"/>
      <c r="D52" s="126" t="s">
        <v>50</v>
      </c>
      <c r="E52" s="127"/>
      <c r="F52" s="127"/>
      <c r="G52" s="86"/>
      <c r="I52" s="86"/>
      <c r="J52" s="86"/>
      <c r="K52" s="86"/>
      <c r="L52" s="86"/>
      <c r="M52" s="86"/>
      <c r="N52" s="86"/>
      <c r="O52" s="64"/>
      <c r="P52" s="86"/>
      <c r="Q52" s="86"/>
      <c r="R52" s="36"/>
      <c r="S52" s="36"/>
      <c r="T52" s="36"/>
      <c r="U52" s="36"/>
      <c r="V52" s="36"/>
      <c r="W52" s="200"/>
    </row>
    <row r="53" spans="1:23" s="133" customFormat="1" x14ac:dyDescent="0.25">
      <c r="A53" s="120"/>
      <c r="B53" s="5"/>
      <c r="C53" s="11"/>
      <c r="D53" s="11"/>
      <c r="E53" s="151" t="s">
        <v>408</v>
      </c>
      <c r="F53" s="151" t="s">
        <v>390</v>
      </c>
      <c r="G53" s="5"/>
      <c r="H53" s="120"/>
      <c r="I53" s="76"/>
      <c r="J53" s="76"/>
      <c r="K53" s="76"/>
      <c r="L53" s="76"/>
      <c r="M53" s="76"/>
      <c r="N53" s="76"/>
      <c r="O53" s="76"/>
      <c r="P53" s="76"/>
      <c r="Q53" s="76"/>
      <c r="R53" s="76"/>
      <c r="S53" s="76"/>
      <c r="T53" s="76"/>
      <c r="U53" s="76"/>
      <c r="V53" s="76"/>
    </row>
    <row r="54" spans="1:23" s="162" customFormat="1" ht="20.100000000000001" customHeight="1" x14ac:dyDescent="0.25">
      <c r="A54" s="120"/>
      <c r="B54" s="5"/>
      <c r="C54" s="128" t="s">
        <v>116</v>
      </c>
      <c r="D54" s="129"/>
      <c r="E54" s="130"/>
      <c r="F54" s="131"/>
      <c r="G54" s="5"/>
      <c r="H54" s="120"/>
      <c r="I54" s="110"/>
      <c r="J54" s="110"/>
      <c r="K54" s="120"/>
      <c r="O54" s="135"/>
      <c r="R54" s="135"/>
      <c r="S54" s="135"/>
      <c r="T54" s="135"/>
      <c r="U54" s="135"/>
      <c r="V54" s="135"/>
    </row>
    <row r="55" spans="1:23" ht="42" customHeight="1" x14ac:dyDescent="0.3">
      <c r="A55" s="120"/>
      <c r="B55" s="5"/>
      <c r="C55" s="1"/>
      <c r="D55" s="12" t="s">
        <v>400</v>
      </c>
      <c r="E55" s="603"/>
      <c r="F55" s="666"/>
      <c r="G55" s="5"/>
      <c r="H55" s="120"/>
      <c r="I55"/>
      <c r="J55"/>
      <c r="K55" s="74"/>
      <c r="L55" s="71" t="s">
        <v>234</v>
      </c>
      <c r="M55" s="44"/>
      <c r="N55" s="45"/>
      <c r="O55" s="45"/>
      <c r="P55" s="85" t="s">
        <v>392</v>
      </c>
      <c r="Q55" s="44"/>
      <c r="R55" s="45"/>
      <c r="S55" s="45"/>
      <c r="T55" s="45"/>
      <c r="U55" s="48"/>
      <c r="V55" s="48"/>
    </row>
    <row r="56" spans="1:23" s="159" customFormat="1" ht="15.95" customHeight="1" x14ac:dyDescent="0.3">
      <c r="A56" s="121"/>
      <c r="B56" s="17"/>
      <c r="C56" s="18"/>
      <c r="D56" s="466" t="s">
        <v>726</v>
      </c>
      <c r="E56" s="629"/>
      <c r="F56" s="699"/>
      <c r="G56" s="17"/>
      <c r="H56" s="121"/>
      <c r="I56" s="35"/>
      <c r="J56" s="35"/>
      <c r="K56" s="75"/>
      <c r="L56" s="52"/>
      <c r="M56" s="52"/>
      <c r="N56" s="52"/>
      <c r="O56" s="66"/>
      <c r="P56" s="35"/>
      <c r="Q56" s="35"/>
      <c r="R56" s="47"/>
      <c r="S56" s="35"/>
      <c r="T56" s="35"/>
      <c r="U56" s="52"/>
      <c r="V56" s="52"/>
    </row>
    <row r="57" spans="1:23" ht="35.1" customHeight="1" x14ac:dyDescent="0.3">
      <c r="A57" s="120"/>
      <c r="B57" s="5"/>
      <c r="C57" s="1"/>
      <c r="D57" s="460" t="s">
        <v>91</v>
      </c>
      <c r="E57" s="614"/>
      <c r="F57" s="615"/>
      <c r="G57" s="5"/>
      <c r="H57" s="120"/>
      <c r="I57"/>
      <c r="J57"/>
      <c r="K57" s="74"/>
      <c r="L57" s="43" t="s">
        <v>196</v>
      </c>
      <c r="M57" s="54" t="str">
        <f>IF(ISBLANK(E60),"",VLOOKUP(E60,$L$4:$M$7,2,FALSE))</f>
        <v/>
      </c>
      <c r="N57" s="45"/>
      <c r="O57" s="45"/>
      <c r="P57" s="53" t="s">
        <v>226</v>
      </c>
      <c r="Q57" s="54">
        <f>IF(E60="Keine",IF(ISBLANK(F60),1,0),IF(F60&lt;&gt;"",1,0))</f>
        <v>0</v>
      </c>
      <c r="R57" s="45"/>
      <c r="S57" s="45"/>
      <c r="T57" s="53" t="s">
        <v>225</v>
      </c>
      <c r="U57" s="54">
        <f>COUNTA(E57:F59,E60:E66)</f>
        <v>0</v>
      </c>
      <c r="V57" s="48"/>
    </row>
    <row r="58" spans="1:23" ht="23.45" customHeight="1" x14ac:dyDescent="0.3">
      <c r="A58" s="120"/>
      <c r="B58" s="5"/>
      <c r="C58" s="1"/>
      <c r="D58" s="101" t="s">
        <v>38</v>
      </c>
      <c r="E58" s="632"/>
      <c r="F58" s="633"/>
      <c r="G58" s="5"/>
      <c r="H58" s="120"/>
      <c r="I58"/>
      <c r="J58"/>
      <c r="K58" s="74"/>
      <c r="L58" s="639" t="s">
        <v>197</v>
      </c>
      <c r="M58" s="637" t="str">
        <f>IF(ISBLANK(E61),"",VLOOKUP(E61,$L$4:$M$7,2,FALSE))</f>
        <v/>
      </c>
      <c r="N58" s="640" t="s">
        <v>227</v>
      </c>
      <c r="O58" s="641"/>
      <c r="P58" s="642"/>
      <c r="Q58" s="637">
        <f>IF(E61="Keine",IF(ISBLANK(F61),1,0),IF(F61&lt;&gt;"",1,0))</f>
        <v>0</v>
      </c>
      <c r="R58" s="45"/>
      <c r="S58" s="45"/>
      <c r="T58" s="53" t="s">
        <v>391</v>
      </c>
      <c r="U58" s="54">
        <f>SUM(Q57:Q63)</f>
        <v>0</v>
      </c>
      <c r="V58" s="48"/>
    </row>
    <row r="59" spans="1:23" s="159" customFormat="1" ht="30" x14ac:dyDescent="0.3">
      <c r="A59" s="121"/>
      <c r="B59" s="17"/>
      <c r="C59" s="1"/>
      <c r="D59" s="466" t="s">
        <v>725</v>
      </c>
      <c r="E59" s="634"/>
      <c r="F59" s="615"/>
      <c r="G59" s="17"/>
      <c r="H59" s="121"/>
      <c r="I59" s="35"/>
      <c r="J59" s="35"/>
      <c r="K59" s="74"/>
      <c r="L59" s="639"/>
      <c r="M59" s="638"/>
      <c r="N59" s="640"/>
      <c r="O59" s="641"/>
      <c r="P59" s="642"/>
      <c r="Q59" s="638"/>
      <c r="R59" s="45"/>
      <c r="S59" s="45"/>
      <c r="T59" s="45"/>
      <c r="U59" s="48"/>
      <c r="V59" s="48"/>
    </row>
    <row r="60" spans="1:23" ht="45" customHeight="1" x14ac:dyDescent="0.3">
      <c r="A60" s="120"/>
      <c r="B60" s="5"/>
      <c r="C60" s="1"/>
      <c r="D60" s="460" t="s">
        <v>409</v>
      </c>
      <c r="E60" s="356"/>
      <c r="F60" s="205"/>
      <c r="G60" s="5"/>
      <c r="H60" s="120"/>
      <c r="I60"/>
      <c r="J60"/>
      <c r="K60" s="74"/>
      <c r="L60" s="43" t="s">
        <v>198</v>
      </c>
      <c r="M60" s="54" t="str">
        <f>IF(ISBLANK(E62),"",VLOOKUP(E62,$L$4:$M$7,2,FALSE))</f>
        <v/>
      </c>
      <c r="N60" s="45"/>
      <c r="O60" s="45"/>
      <c r="P60" s="53" t="s">
        <v>228</v>
      </c>
      <c r="Q60" s="54">
        <f>IF(E62="Keine",IF(ISBLANK(F62),1,0),IF(F62&lt;&gt;"",1,0))</f>
        <v>0</v>
      </c>
      <c r="R60" s="45"/>
      <c r="S60" s="45"/>
      <c r="T60" s="53" t="s">
        <v>235</v>
      </c>
      <c r="U60" s="54">
        <f>U58+U57</f>
        <v>0</v>
      </c>
      <c r="V60" s="48"/>
    </row>
    <row r="61" spans="1:23" ht="35.1" customHeight="1" x14ac:dyDescent="0.3">
      <c r="A61" s="120"/>
      <c r="B61" s="5"/>
      <c r="C61" s="1"/>
      <c r="D61" s="460" t="s">
        <v>405</v>
      </c>
      <c r="E61" s="204"/>
      <c r="F61" s="206"/>
      <c r="G61" s="5"/>
      <c r="H61" s="120"/>
      <c r="I61"/>
      <c r="J61"/>
      <c r="K61" s="74"/>
      <c r="L61" s="43" t="s">
        <v>199</v>
      </c>
      <c r="M61" s="54" t="str">
        <f>IF(ISBLANK(E63),"",VLOOKUP(E63,$L$4:$M$7,2,FALSE))</f>
        <v/>
      </c>
      <c r="N61" s="45"/>
      <c r="O61" s="45"/>
      <c r="P61" s="53" t="s">
        <v>229</v>
      </c>
      <c r="Q61" s="54">
        <f>IF(E63="Keine",IF(ISBLANK(F63),1,0),IF(F63&lt;&gt;"",1,0))</f>
        <v>0</v>
      </c>
      <c r="R61" s="45"/>
      <c r="S61" s="45"/>
      <c r="T61" s="53" t="s">
        <v>241</v>
      </c>
      <c r="U61" s="54">
        <f>IF(AND(E55="",U60&gt;0),1,0)</f>
        <v>0</v>
      </c>
      <c r="V61" s="48"/>
    </row>
    <row r="62" spans="1:23" ht="35.1" customHeight="1" x14ac:dyDescent="0.3">
      <c r="A62" s="120"/>
      <c r="B62" s="5"/>
      <c r="C62" s="1"/>
      <c r="D62" s="154" t="s">
        <v>406</v>
      </c>
      <c r="E62" s="207"/>
      <c r="F62" s="206"/>
      <c r="G62" s="5"/>
      <c r="H62" s="120"/>
      <c r="I62"/>
      <c r="J62"/>
      <c r="K62" s="74"/>
      <c r="L62" s="43" t="s">
        <v>200</v>
      </c>
      <c r="M62" s="54" t="str">
        <f>IF(ISBLANK(E64),"",VLOOKUP(E64,$L$4:$M$7,2,FALSE))</f>
        <v/>
      </c>
      <c r="N62" s="45"/>
      <c r="O62" s="45"/>
      <c r="P62" s="53" t="s">
        <v>230</v>
      </c>
      <c r="Q62" s="54">
        <f>IF(E64="Keine",IF(ISBLANK(F64),1,0),IF(F64&lt;&gt;"",1,0))</f>
        <v>0</v>
      </c>
      <c r="R62" s="45"/>
      <c r="S62" s="45"/>
      <c r="T62" s="53" t="s">
        <v>236</v>
      </c>
      <c r="U62" s="54">
        <f>IF(AND(E55="Nein",U60&gt;0),1,0)</f>
        <v>0</v>
      </c>
      <c r="V62" s="48"/>
    </row>
    <row r="63" spans="1:23" ht="45" customHeight="1" x14ac:dyDescent="0.3">
      <c r="A63" s="120"/>
      <c r="B63" s="5"/>
      <c r="C63" s="1"/>
      <c r="D63" s="154" t="s">
        <v>410</v>
      </c>
      <c r="E63" s="207"/>
      <c r="F63" s="206"/>
      <c r="G63" s="5"/>
      <c r="H63" s="120"/>
      <c r="I63"/>
      <c r="J63"/>
      <c r="K63" s="74"/>
      <c r="L63" s="45"/>
      <c r="M63" s="44"/>
      <c r="N63" s="45"/>
      <c r="O63" s="45"/>
      <c r="P63" s="53" t="s">
        <v>231</v>
      </c>
      <c r="Q63" s="54">
        <f>IF(E65="Nein",IF(ISBLANK(F65),1,0),IF(F65&lt;&gt;"",1,0))</f>
        <v>0</v>
      </c>
      <c r="R63" s="45"/>
      <c r="S63" s="45"/>
      <c r="T63" s="53" t="s">
        <v>237</v>
      </c>
      <c r="U63" s="54">
        <f>IF(AND(E55="Ja",U60&lt;&gt;14),1,0)</f>
        <v>0</v>
      </c>
      <c r="V63" s="48"/>
    </row>
    <row r="64" spans="1:23" ht="60" customHeight="1" x14ac:dyDescent="0.3">
      <c r="A64" s="120"/>
      <c r="B64" s="5"/>
      <c r="C64" s="1"/>
      <c r="D64" s="460" t="s">
        <v>407</v>
      </c>
      <c r="E64" s="204"/>
      <c r="F64" s="206"/>
      <c r="G64" s="5"/>
      <c r="H64" s="120"/>
      <c r="I64"/>
      <c r="J64"/>
      <c r="K64" s="74"/>
      <c r="L64" s="84" t="s">
        <v>232</v>
      </c>
      <c r="M64" s="82">
        <f>MAX(M57:M62)</f>
        <v>0</v>
      </c>
      <c r="N64" s="45"/>
      <c r="O64" s="45"/>
      <c r="P64" s="45"/>
      <c r="Q64" s="44"/>
      <c r="R64" s="45"/>
      <c r="S64" s="45"/>
      <c r="T64" s="53" t="s">
        <v>238</v>
      </c>
      <c r="U64" s="54">
        <f>SUM(U61:U63)</f>
        <v>0</v>
      </c>
      <c r="V64" s="48"/>
    </row>
    <row r="65" spans="1:22" ht="45" customHeight="1" x14ac:dyDescent="0.3">
      <c r="A65" s="120"/>
      <c r="B65" s="5"/>
      <c r="C65" s="1"/>
      <c r="D65" s="144" t="s">
        <v>183</v>
      </c>
      <c r="E65" s="702"/>
      <c r="F65" s="647"/>
      <c r="G65" s="5"/>
      <c r="H65" s="120"/>
      <c r="I65"/>
      <c r="J65"/>
      <c r="K65" s="74"/>
      <c r="L65" s="83" t="s">
        <v>233</v>
      </c>
      <c r="M65" s="82">
        <f>IF(E65="Ja",M64-1,M64)</f>
        <v>0</v>
      </c>
      <c r="N65" s="45"/>
      <c r="O65" s="45"/>
      <c r="P65" s="45"/>
      <c r="Q65" s="44"/>
      <c r="R65" s="45"/>
      <c r="S65" s="45"/>
      <c r="T65" s="53" t="s">
        <v>240</v>
      </c>
      <c r="U65" s="54">
        <f>IF(AND(E55="",U60=0),1,0)</f>
        <v>1</v>
      </c>
      <c r="V65" s="48"/>
    </row>
    <row r="66" spans="1:22" s="159" customFormat="1" ht="15.95" customHeight="1" thickBot="1" x14ac:dyDescent="0.35">
      <c r="A66" s="121"/>
      <c r="B66" s="17"/>
      <c r="C66" s="18"/>
      <c r="D66" s="481" t="s">
        <v>727</v>
      </c>
      <c r="E66" s="703"/>
      <c r="F66" s="648"/>
      <c r="G66" s="17"/>
      <c r="H66" s="121"/>
      <c r="I66" s="35"/>
      <c r="J66" s="35"/>
      <c r="K66" s="75"/>
      <c r="L66" s="71" t="s">
        <v>195</v>
      </c>
      <c r="M66" s="82" t="str">
        <f>IF(E55="Ja",VLOOKUP(M65,$M$4:$N$8,2,FALSE),"Niedrig")</f>
        <v>Niedrig</v>
      </c>
      <c r="N66" s="52"/>
      <c r="O66" s="52"/>
      <c r="P66" s="35"/>
      <c r="Q66" s="35"/>
      <c r="R66" s="47"/>
      <c r="S66" s="47"/>
      <c r="T66" s="47"/>
      <c r="U66" s="52"/>
      <c r="V66" s="52"/>
    </row>
    <row r="67" spans="1:22" ht="12.95" customHeight="1" x14ac:dyDescent="0.3">
      <c r="A67" s="120"/>
      <c r="B67" s="5"/>
      <c r="C67" s="1"/>
      <c r="D67" s="99"/>
      <c r="E67" s="34"/>
      <c r="F67" s="100"/>
      <c r="G67" s="5"/>
      <c r="H67" s="120"/>
      <c r="I67"/>
      <c r="J67"/>
      <c r="K67" s="74"/>
      <c r="L67" s="45"/>
      <c r="M67" s="44"/>
      <c r="N67" s="45"/>
      <c r="O67" s="45"/>
      <c r="P67" s="45"/>
      <c r="Q67" s="44"/>
      <c r="R67" s="45"/>
      <c r="S67" s="45"/>
      <c r="T67" s="45"/>
      <c r="U67" s="48"/>
      <c r="V67" s="48"/>
    </row>
    <row r="68" spans="1:22" s="202" customFormat="1" ht="20.100000000000001" customHeight="1" x14ac:dyDescent="0.25">
      <c r="A68" s="116"/>
      <c r="B68" s="5"/>
      <c r="C68" s="128" t="s">
        <v>93</v>
      </c>
      <c r="D68" s="132"/>
      <c r="E68" s="166"/>
      <c r="F68" s="131"/>
      <c r="G68" s="5"/>
      <c r="H68" s="116"/>
      <c r="I68" s="88"/>
      <c r="J68" s="88"/>
      <c r="K68" s="120"/>
      <c r="L68" s="162"/>
      <c r="M68" s="162"/>
      <c r="N68" s="162"/>
      <c r="O68" s="135"/>
      <c r="P68" s="162"/>
      <c r="Q68" s="162"/>
      <c r="R68" s="135"/>
      <c r="S68" s="135"/>
      <c r="T68" s="135"/>
      <c r="U68" s="135"/>
      <c r="V68" s="135"/>
    </row>
    <row r="69" spans="1:22" ht="31.5" customHeight="1" x14ac:dyDescent="0.3">
      <c r="A69" s="120"/>
      <c r="B69" s="5"/>
      <c r="C69" s="1"/>
      <c r="D69" s="12" t="s">
        <v>420</v>
      </c>
      <c r="E69" s="603"/>
      <c r="F69" s="609"/>
      <c r="G69" s="5"/>
      <c r="H69" s="120"/>
      <c r="I69"/>
      <c r="J69"/>
      <c r="K69"/>
      <c r="L69" s="58" t="s">
        <v>445</v>
      </c>
      <c r="M69" s="56">
        <v>1</v>
      </c>
      <c r="N69"/>
      <c r="O69"/>
      <c r="P69" s="69" t="s">
        <v>279</v>
      </c>
      <c r="Q69" s="69" t="s">
        <v>90</v>
      </c>
      <c r="R69"/>
      <c r="S69"/>
      <c r="T69"/>
      <c r="U69"/>
      <c r="V69"/>
    </row>
    <row r="70" spans="1:22" s="159" customFormat="1" ht="30" x14ac:dyDescent="0.3">
      <c r="A70" s="121"/>
      <c r="B70" s="17"/>
      <c r="C70" s="18"/>
      <c r="D70" s="466" t="s">
        <v>725</v>
      </c>
      <c r="E70" s="629"/>
      <c r="F70" s="610"/>
      <c r="G70" s="17"/>
      <c r="H70" s="121"/>
      <c r="I70" s="35"/>
      <c r="J70" s="35"/>
      <c r="K70" s="35"/>
      <c r="L70" s="58" t="s">
        <v>446</v>
      </c>
      <c r="M70" s="56">
        <v>1</v>
      </c>
      <c r="N70" s="35"/>
      <c r="O70" s="35"/>
      <c r="P70" s="69" t="s">
        <v>280</v>
      </c>
      <c r="Q70" s="69" t="s">
        <v>90</v>
      </c>
      <c r="R70" s="35"/>
      <c r="S70" s="35"/>
      <c r="T70" s="113" t="s">
        <v>368</v>
      </c>
      <c r="U70" s="54">
        <f>IF(OR($E$69="Ja",$E$69=""),IF(E71="",1,0),IF(E71&lt;&gt;"",1,0))</f>
        <v>1</v>
      </c>
      <c r="V70" s="35"/>
    </row>
    <row r="71" spans="1:22" ht="29.1" customHeight="1" x14ac:dyDescent="0.3">
      <c r="B71" s="5"/>
      <c r="C71" s="1"/>
      <c r="D71" s="12" t="s">
        <v>441</v>
      </c>
      <c r="E71" s="603"/>
      <c r="F71" s="658"/>
      <c r="G71" s="5"/>
      <c r="I71"/>
      <c r="J71"/>
      <c r="K71"/>
      <c r="L71" s="58" t="s">
        <v>447</v>
      </c>
      <c r="M71" s="56">
        <v>1</v>
      </c>
      <c r="N71"/>
      <c r="O71"/>
      <c r="P71" s="69" t="s">
        <v>281</v>
      </c>
      <c r="Q71" s="69" t="s">
        <v>193</v>
      </c>
      <c r="R71"/>
      <c r="S71"/>
      <c r="T71" s="88"/>
      <c r="U71" s="88"/>
      <c r="V71"/>
    </row>
    <row r="72" spans="1:22" s="159" customFormat="1" ht="15.95" customHeight="1" x14ac:dyDescent="0.3">
      <c r="B72" s="17"/>
      <c r="C72" s="18"/>
      <c r="D72" s="468" t="s">
        <v>452</v>
      </c>
      <c r="E72" s="603"/>
      <c r="F72" s="659"/>
      <c r="G72" s="17"/>
      <c r="I72" s="35"/>
      <c r="J72" s="35"/>
      <c r="K72" s="35"/>
      <c r="L72" s="58" t="s">
        <v>448</v>
      </c>
      <c r="M72" s="56">
        <v>2</v>
      </c>
      <c r="N72" s="35"/>
      <c r="O72" s="35"/>
      <c r="P72" s="69" t="s">
        <v>282</v>
      </c>
      <c r="Q72" s="69" t="s">
        <v>90</v>
      </c>
      <c r="R72" s="35"/>
      <c r="S72" s="35"/>
      <c r="T72" s="113" t="s">
        <v>369</v>
      </c>
      <c r="U72" s="54">
        <f>IF(OR($E$69="Ja",$E$69=""),IF(E78="",1,0),IF(E78&lt;&gt;"",1,0))</f>
        <v>1</v>
      </c>
      <c r="V72" s="35"/>
    </row>
    <row r="73" spans="1:22" s="159" customFormat="1" ht="75.75" thickBot="1" x14ac:dyDescent="0.35">
      <c r="B73" s="17"/>
      <c r="C73" s="18"/>
      <c r="D73" s="473" t="s">
        <v>444</v>
      </c>
      <c r="E73" s="604"/>
      <c r="F73" s="660"/>
      <c r="G73" s="17"/>
      <c r="I73" s="35"/>
      <c r="J73" s="35"/>
      <c r="K73" s="35"/>
      <c r="L73" s="58" t="s">
        <v>449</v>
      </c>
      <c r="M73" s="56">
        <v>2</v>
      </c>
      <c r="N73" s="35"/>
      <c r="O73" s="35"/>
      <c r="P73" s="69" t="s">
        <v>283</v>
      </c>
      <c r="Q73" s="69" t="s">
        <v>193</v>
      </c>
      <c r="R73" s="35"/>
      <c r="S73" s="35"/>
      <c r="T73" s="112"/>
      <c r="U73" s="112"/>
      <c r="V73" s="35"/>
    </row>
    <row r="74" spans="1:22" ht="12.95" customHeight="1" x14ac:dyDescent="0.3">
      <c r="B74" s="5"/>
      <c r="C74" s="1"/>
      <c r="D74" s="150"/>
      <c r="E74" s="184"/>
      <c r="F74" s="148"/>
      <c r="G74" s="5"/>
      <c r="I74"/>
      <c r="J74"/>
      <c r="K74"/>
      <c r="L74" s="58" t="s">
        <v>450</v>
      </c>
      <c r="M74" s="56">
        <v>3</v>
      </c>
      <c r="N74"/>
      <c r="O74"/>
      <c r="P74" s="69" t="s">
        <v>284</v>
      </c>
      <c r="Q74" s="69" t="s">
        <v>192</v>
      </c>
      <c r="R74"/>
      <c r="S74"/>
      <c r="T74" s="113" t="s">
        <v>372</v>
      </c>
      <c r="U74" s="54">
        <f>IF(M80&gt;=2036,1,0)</f>
        <v>0</v>
      </c>
      <c r="V74"/>
    </row>
    <row r="75" spans="1:22" s="202" customFormat="1" ht="20.100000000000001" customHeight="1" x14ac:dyDescent="0.25">
      <c r="A75" s="116"/>
      <c r="B75" s="5"/>
      <c r="C75" s="128" t="s">
        <v>92</v>
      </c>
      <c r="D75" s="132"/>
      <c r="E75" s="166"/>
      <c r="F75" s="131"/>
      <c r="G75" s="5"/>
      <c r="H75" s="116"/>
      <c r="I75" s="88"/>
      <c r="J75" s="88"/>
      <c r="K75" s="74"/>
      <c r="L75" s="58" t="s">
        <v>451</v>
      </c>
      <c r="M75" s="56">
        <v>3</v>
      </c>
      <c r="N75" s="110"/>
      <c r="O75" s="49"/>
      <c r="P75" s="69" t="s">
        <v>285</v>
      </c>
      <c r="Q75" s="69" t="s">
        <v>193</v>
      </c>
      <c r="R75" s="49"/>
      <c r="S75" s="49"/>
      <c r="T75" s="113" t="s">
        <v>371</v>
      </c>
      <c r="U75" s="54">
        <f>IF(OR($E$69="Ja",$E$69=""),IF(E79="",1,0),IF(AND(U74=1,E79&lt;&gt;""),1,(IF(AND(U74=0,E79=""),1,0))))</f>
        <v>1</v>
      </c>
      <c r="V75" s="49"/>
    </row>
    <row r="76" spans="1:22" ht="50.45" customHeight="1" x14ac:dyDescent="0.3">
      <c r="B76" s="5"/>
      <c r="C76" s="1"/>
      <c r="D76" s="185" t="s">
        <v>442</v>
      </c>
      <c r="E76" s="700" t="s">
        <v>433</v>
      </c>
      <c r="F76" s="701"/>
      <c r="G76" s="5"/>
      <c r="I76"/>
      <c r="J76"/>
      <c r="K76"/>
      <c r="L76" s="232" t="s">
        <v>454</v>
      </c>
      <c r="M76" s="190" t="e">
        <f>VLOOKUP(E71,L69:M75,2,FALSE)</f>
        <v>#N/A</v>
      </c>
      <c r="N76"/>
      <c r="O76"/>
      <c r="P76" s="69" t="s">
        <v>286</v>
      </c>
      <c r="Q76" s="69" t="s">
        <v>192</v>
      </c>
      <c r="R76"/>
      <c r="S76"/>
      <c r="T76" s="88"/>
      <c r="U76" s="96"/>
      <c r="V76"/>
    </row>
    <row r="77" spans="1:22" x14ac:dyDescent="0.3">
      <c r="B77" s="5"/>
      <c r="C77" s="1"/>
      <c r="D77" s="13" t="s">
        <v>79</v>
      </c>
      <c r="E77" s="691"/>
      <c r="F77" s="692"/>
      <c r="G77" s="5"/>
      <c r="I77"/>
      <c r="J77"/>
      <c r="K77"/>
      <c r="L77"/>
      <c r="M77"/>
      <c r="N77"/>
      <c r="O77"/>
      <c r="P77" s="69" t="s">
        <v>287</v>
      </c>
      <c r="Q77" s="69" t="s">
        <v>192</v>
      </c>
      <c r="R77"/>
      <c r="S77"/>
      <c r="T77" s="113" t="s">
        <v>373</v>
      </c>
      <c r="U77" s="54">
        <f>IF(M80&gt;=2071,1,0)</f>
        <v>0</v>
      </c>
      <c r="V77"/>
    </row>
    <row r="78" spans="1:22" ht="30" customHeight="1" x14ac:dyDescent="0.3">
      <c r="B78" s="5"/>
      <c r="C78" s="1"/>
      <c r="D78" s="12" t="s">
        <v>14</v>
      </c>
      <c r="E78" s="203"/>
      <c r="F78" s="223"/>
      <c r="G78" s="5"/>
      <c r="I78"/>
      <c r="J78"/>
      <c r="K78"/>
      <c r="L78" s="88" t="s">
        <v>247</v>
      </c>
      <c r="M78" s="190">
        <f>YEAR('3 Vorhaben'!$H$17)</f>
        <v>1900</v>
      </c>
      <c r="N78" s="88"/>
      <c r="O78"/>
      <c r="P78"/>
      <c r="Q78" s="88"/>
      <c r="R78"/>
      <c r="S78"/>
      <c r="T78" s="113" t="s">
        <v>370</v>
      </c>
      <c r="U78" s="54">
        <f>IF(OR($E$69="Ja",$E$69=""),IF(E80="",1,0),IF(AND(U77=1,E80&lt;&gt;""),1,(IF(AND(U77=0,E80=""),1,0))))</f>
        <v>1</v>
      </c>
      <c r="V78"/>
    </row>
    <row r="79" spans="1:22" ht="30" customHeight="1" x14ac:dyDescent="0.3">
      <c r="B79" s="5"/>
      <c r="C79" s="1"/>
      <c r="D79" s="191" t="s">
        <v>15</v>
      </c>
      <c r="E79" s="224"/>
      <c r="F79" s="223"/>
      <c r="G79" s="5"/>
      <c r="I79"/>
      <c r="J79"/>
      <c r="K79"/>
      <c r="L79" s="88" t="s">
        <v>455</v>
      </c>
      <c r="M79" s="192">
        <f>'3 Vorhaben'!H16</f>
        <v>0</v>
      </c>
      <c r="N79" s="88"/>
      <c r="O79" s="88"/>
      <c r="P79" s="88" t="s">
        <v>288</v>
      </c>
      <c r="Q79" s="230" t="e">
        <f>M76&amp;"_"&amp;M82</f>
        <v>#N/A</v>
      </c>
      <c r="R79"/>
      <c r="S79"/>
      <c r="T79" s="88"/>
      <c r="U79" s="88"/>
      <c r="V79"/>
    </row>
    <row r="80" spans="1:22" ht="30" customHeight="1" x14ac:dyDescent="0.3">
      <c r="B80" s="5"/>
      <c r="C80" s="1"/>
      <c r="D80" s="191" t="s">
        <v>16</v>
      </c>
      <c r="E80" s="224"/>
      <c r="F80" s="223"/>
      <c r="G80" s="5"/>
      <c r="I80"/>
      <c r="J80"/>
      <c r="K80"/>
      <c r="L80" s="113" t="s">
        <v>248</v>
      </c>
      <c r="M80" s="54">
        <f>M78+M79</f>
        <v>1900</v>
      </c>
      <c r="N80"/>
      <c r="O80"/>
      <c r="P80" s="225" t="s">
        <v>289</v>
      </c>
      <c r="Q80" s="230" t="e">
        <f>VLOOKUP(Q79,P69:Q77,2,FALSE)</f>
        <v>#N/A</v>
      </c>
      <c r="R80"/>
      <c r="S80"/>
      <c r="T80" s="88"/>
      <c r="U80" s="88"/>
      <c r="V80"/>
    </row>
    <row r="81" spans="1:23" s="159" customFormat="1" ht="15.95" customHeight="1" x14ac:dyDescent="0.3">
      <c r="B81" s="17"/>
      <c r="C81" s="18"/>
      <c r="D81" s="468" t="s">
        <v>443</v>
      </c>
      <c r="E81" s="695"/>
      <c r="F81" s="696"/>
      <c r="G81" s="17"/>
      <c r="I81" s="35"/>
      <c r="J81" s="35"/>
      <c r="K81" s="35"/>
      <c r="L81" s="35"/>
      <c r="M81" s="35"/>
      <c r="N81" s="35"/>
      <c r="O81" s="35"/>
      <c r="P81" s="225" t="s">
        <v>290</v>
      </c>
      <c r="Q81" s="230" t="e">
        <f>IF(E69="Ja","Niedrig",Q80)</f>
        <v>#N/A</v>
      </c>
      <c r="R81" s="35"/>
      <c r="S81" s="35"/>
      <c r="T81" s="226" t="s">
        <v>363</v>
      </c>
      <c r="U81" s="54">
        <f>IF(SUM(U70,U72,U75,U78)=4,1,0)</f>
        <v>1</v>
      </c>
      <c r="V81" s="35"/>
    </row>
    <row r="82" spans="1:23" s="159" customFormat="1" ht="75.75" thickBot="1" x14ac:dyDescent="0.35">
      <c r="B82" s="17"/>
      <c r="C82" s="18"/>
      <c r="D82" s="475" t="s">
        <v>453</v>
      </c>
      <c r="E82" s="697"/>
      <c r="F82" s="698"/>
      <c r="G82" s="17"/>
      <c r="I82" s="35"/>
      <c r="J82" s="35"/>
      <c r="K82" s="35"/>
      <c r="L82" s="229" t="s">
        <v>278</v>
      </c>
      <c r="M82" s="230">
        <f>IF(E80&lt;&gt;"",E80,IF(E79&lt;&gt;"",E79,E78))</f>
        <v>0</v>
      </c>
      <c r="N82" s="35"/>
      <c r="O82" s="35"/>
      <c r="P82" s="35"/>
      <c r="Q82" s="35"/>
      <c r="R82" s="35"/>
      <c r="S82" s="35"/>
      <c r="T82" s="88"/>
      <c r="U82" s="88"/>
      <c r="V82" s="35"/>
    </row>
    <row r="83" spans="1:23" ht="12.95" customHeight="1" x14ac:dyDescent="0.3">
      <c r="B83" s="5"/>
      <c r="C83" s="1"/>
      <c r="D83" s="12"/>
      <c r="E83" s="108"/>
      <c r="F83" s="30"/>
      <c r="G83" s="5"/>
      <c r="I83"/>
      <c r="J83"/>
      <c r="K83"/>
      <c r="L83"/>
      <c r="M83"/>
      <c r="N83"/>
      <c r="O83"/>
      <c r="P83"/>
      <c r="Q83"/>
      <c r="R83"/>
      <c r="S83" s="35"/>
      <c r="T83" s="85" t="s">
        <v>458</v>
      </c>
      <c r="U83" s="82">
        <f>IF(E69="Ja",IF(ISBLANK(F69),0,1),1)</f>
        <v>1</v>
      </c>
      <c r="V83"/>
    </row>
    <row r="84" spans="1:23" s="202" customFormat="1" ht="20.100000000000001" customHeight="1" x14ac:dyDescent="0.3">
      <c r="A84" s="116"/>
      <c r="B84" s="27"/>
      <c r="C84" s="128" t="s">
        <v>99</v>
      </c>
      <c r="D84" s="132"/>
      <c r="E84" s="130"/>
      <c r="F84" s="131" t="s">
        <v>239</v>
      </c>
      <c r="G84" s="74"/>
      <c r="H84" s="116"/>
      <c r="I84" s="86"/>
      <c r="J84" s="86"/>
      <c r="K84" s="116"/>
      <c r="Q84" s="159"/>
      <c r="R84" s="35"/>
      <c r="S84" s="35"/>
      <c r="T84" s="85" t="s">
        <v>460</v>
      </c>
      <c r="U84" s="82">
        <f>IF(U83+U81=2,1,0)</f>
        <v>1</v>
      </c>
      <c r="V84" s="35"/>
    </row>
    <row r="85" spans="1:23" ht="30" customHeight="1" x14ac:dyDescent="0.3">
      <c r="A85" s="120"/>
      <c r="B85" s="5"/>
      <c r="C85" s="1"/>
      <c r="D85" s="143" t="s">
        <v>118</v>
      </c>
      <c r="E85" s="238" t="str">
        <f>IF(F85="ok",M66,"FEHLER")</f>
        <v>FEHLER</v>
      </c>
      <c r="F85" s="195" t="str">
        <f>IF(U65=1,"Keine Angaben!",(IF(U64&gt;0,"Sensitivitätsanalyse unvollständig oder fehlerhaft ausgefüllt. Bitte Eingaben überprüfen!","ok")))</f>
        <v>Keine Angaben!</v>
      </c>
      <c r="G85" s="74"/>
      <c r="H85" s="120"/>
      <c r="I85" s="74"/>
      <c r="J85" s="74"/>
      <c r="K85" s="74"/>
      <c r="L85"/>
      <c r="M85"/>
      <c r="N85"/>
      <c r="O85"/>
      <c r="P85"/>
      <c r="Q85"/>
      <c r="R85"/>
      <c r="S85" s="35"/>
      <c r="T85" s="88"/>
      <c r="U85" s="88"/>
      <c r="V85"/>
    </row>
    <row r="86" spans="1:23" ht="30" customHeight="1" x14ac:dyDescent="0.3">
      <c r="A86" s="120"/>
      <c r="B86" s="5"/>
      <c r="C86" s="1"/>
      <c r="D86" s="142" t="s">
        <v>117</v>
      </c>
      <c r="E86" s="239" t="str">
        <f>IF(F86="ok",Q81,"FEHLER")</f>
        <v>FEHLER</v>
      </c>
      <c r="F86" s="197" t="str">
        <f>VLOOKUP(U91,$T$4:$V$9,2,FALSE)</f>
        <v>keine Angaben!</v>
      </c>
      <c r="G86" s="74"/>
      <c r="H86" s="120"/>
      <c r="I86" s="74"/>
      <c r="J86" s="74"/>
      <c r="K86" s="74"/>
      <c r="L86"/>
      <c r="M86"/>
      <c r="N86"/>
      <c r="O86"/>
      <c r="P86"/>
      <c r="Q86"/>
      <c r="R86"/>
      <c r="S86" s="35"/>
      <c r="T86" s="88"/>
      <c r="U86" s="88"/>
      <c r="V86"/>
    </row>
    <row r="87" spans="1:23" ht="30" customHeight="1" x14ac:dyDescent="0.3">
      <c r="A87" s="120"/>
      <c r="B87" s="5"/>
      <c r="C87" s="1"/>
      <c r="D87" s="142" t="s">
        <v>119</v>
      </c>
      <c r="E87" s="239" t="str">
        <f>IF(AND(F85="ok",F86="ok"),P89,"FEHLER")</f>
        <v>FEHLER</v>
      </c>
      <c r="F87" s="197" t="str">
        <f>IF(AND(F85="ok",F86="ok"),"ok","Sensitivitäts- und/oder Expositionsanalyse fehlend oder fehlerhaft")</f>
        <v>Sensitivitäts- und/oder Expositionsanalyse fehlend oder fehlerhaft</v>
      </c>
      <c r="G87" s="74"/>
      <c r="H87" s="120"/>
      <c r="I87" s="74"/>
      <c r="J87" s="74"/>
      <c r="K87" s="74"/>
      <c r="L87" s="45" t="s">
        <v>220</v>
      </c>
      <c r="M87" s="44"/>
      <c r="N87" s="45"/>
      <c r="O87" s="45"/>
      <c r="P87" s="77" t="str">
        <f>E85&amp;"_"&amp;E86</f>
        <v>FEHLER_FEHLER</v>
      </c>
      <c r="Q87"/>
      <c r="R87"/>
      <c r="S87"/>
      <c r="T87" s="53" t="s">
        <v>348</v>
      </c>
      <c r="U87" s="54">
        <f>IF(E69="",0,0)</f>
        <v>0</v>
      </c>
      <c r="V87"/>
    </row>
    <row r="88" spans="1:23" ht="16.5" customHeight="1" x14ac:dyDescent="0.3">
      <c r="A88" s="120"/>
      <c r="B88" s="5"/>
      <c r="C88" s="1"/>
      <c r="D88" s="141" t="s">
        <v>129</v>
      </c>
      <c r="E88" s="616" t="str">
        <f>IF(AND(F85="ok",F86="ok"),VLOOKUP(E87,$Q$4:$R$12,2,FALSE),"FEHLER")</f>
        <v>FEHLER</v>
      </c>
      <c r="F88" s="690" t="str">
        <f>IF(AND(F85="ok",F86="ok"),"ok","Sensitivitäts- und/oder Expositionsanalyse fehlend oder fehlerhaft")</f>
        <v>Sensitivitäts- und/oder Expositionsanalyse fehlend oder fehlerhaft</v>
      </c>
      <c r="G88" s="74"/>
      <c r="H88" s="120"/>
      <c r="I88" s="74"/>
      <c r="J88" s="74"/>
      <c r="K88" s="74"/>
      <c r="L88" s="45"/>
      <c r="M88" s="44"/>
      <c r="N88" s="45"/>
      <c r="O88" s="45"/>
      <c r="P88" s="45"/>
      <c r="Q88"/>
      <c r="R88"/>
      <c r="S88" s="35"/>
      <c r="T88" s="53" t="s">
        <v>349</v>
      </c>
      <c r="U88" s="54">
        <f>IF(E69="Ja",1,0)</f>
        <v>0</v>
      </c>
      <c r="V88"/>
    </row>
    <row r="89" spans="1:23" ht="15.95" customHeight="1" thickBot="1" x14ac:dyDescent="0.35">
      <c r="B89" s="5"/>
      <c r="C89" s="1"/>
      <c r="D89" s="472" t="s">
        <v>724</v>
      </c>
      <c r="E89" s="617"/>
      <c r="F89" s="619"/>
      <c r="G89" s="74"/>
      <c r="I89" s="73"/>
      <c r="J89" s="73"/>
      <c r="K89" s="73"/>
      <c r="L89" s="45" t="s">
        <v>221</v>
      </c>
      <c r="M89" s="44"/>
      <c r="N89" s="45"/>
      <c r="O89" s="45"/>
      <c r="P89" s="77" t="e">
        <f>VLOOKUP(P87,$P$4:$R$12,2,FALSE)</f>
        <v>#N/A</v>
      </c>
      <c r="Q89"/>
      <c r="R89"/>
      <c r="S89"/>
      <c r="T89" s="53" t="s">
        <v>350</v>
      </c>
      <c r="U89" s="54">
        <f>IF(OR(E69="Nein",E69="Unsicher"),2,0)</f>
        <v>0</v>
      </c>
      <c r="V89"/>
    </row>
    <row r="90" spans="1:23" ht="69.95" customHeight="1" x14ac:dyDescent="0.3">
      <c r="B90" s="5"/>
      <c r="C90" s="1"/>
      <c r="D90" s="1"/>
      <c r="E90" s="149"/>
      <c r="F90" s="103"/>
      <c r="G90" s="5"/>
      <c r="I90"/>
      <c r="J90"/>
      <c r="K90"/>
      <c r="L90"/>
      <c r="M90"/>
      <c r="N90"/>
      <c r="O90"/>
      <c r="P90"/>
      <c r="Q90"/>
      <c r="R90"/>
      <c r="S90"/>
      <c r="T90" s="85" t="s">
        <v>351</v>
      </c>
      <c r="U90" s="82">
        <f>MAX(U87:U89)</f>
        <v>0</v>
      </c>
      <c r="V90"/>
    </row>
    <row r="91" spans="1:23" s="116" customFormat="1" ht="30" customHeight="1" x14ac:dyDescent="0.25">
      <c r="B91" s="7"/>
      <c r="C91" s="126"/>
      <c r="D91" s="126" t="s">
        <v>67</v>
      </c>
      <c r="E91" s="127"/>
      <c r="F91" s="127"/>
      <c r="G91" s="86"/>
      <c r="I91" s="86"/>
      <c r="J91" s="86"/>
      <c r="K91" s="86"/>
      <c r="L91" s="86"/>
      <c r="M91" s="86"/>
      <c r="N91" s="86"/>
      <c r="O91" s="64"/>
      <c r="P91" s="86"/>
      <c r="Q91" s="86"/>
      <c r="R91" s="36"/>
      <c r="S91"/>
      <c r="T91" s="85" t="s">
        <v>352</v>
      </c>
      <c r="U91" s="82" t="str">
        <f>U90&amp;"_"&amp;U84</f>
        <v>0_1</v>
      </c>
      <c r="V91" s="36"/>
      <c r="W91" s="200"/>
    </row>
    <row r="92" spans="1:23" s="133" customFormat="1" x14ac:dyDescent="0.25">
      <c r="A92" s="120"/>
      <c r="B92" s="5"/>
      <c r="C92" s="11"/>
      <c r="D92" s="11"/>
      <c r="E92" s="151" t="s">
        <v>408</v>
      </c>
      <c r="F92" s="151" t="s">
        <v>390</v>
      </c>
      <c r="G92" s="5"/>
      <c r="H92" s="120"/>
      <c r="I92" s="76"/>
      <c r="J92" s="76"/>
      <c r="K92" s="76"/>
      <c r="L92" s="76"/>
      <c r="M92" s="76"/>
      <c r="N92" s="76"/>
      <c r="O92" s="76"/>
      <c r="P92" s="76"/>
      <c r="Q92" s="76"/>
      <c r="R92" s="76"/>
      <c r="S92" s="76"/>
      <c r="T92" s="76"/>
      <c r="U92" s="76"/>
      <c r="V92" s="76"/>
    </row>
    <row r="93" spans="1:23" s="162" customFormat="1" ht="20.100000000000001" customHeight="1" x14ac:dyDescent="0.25">
      <c r="A93" s="120"/>
      <c r="B93" s="5"/>
      <c r="C93" s="128" t="s">
        <v>116</v>
      </c>
      <c r="D93" s="129"/>
      <c r="E93" s="130"/>
      <c r="F93" s="131"/>
      <c r="G93" s="5"/>
      <c r="H93" s="120"/>
      <c r="I93" s="110"/>
      <c r="J93" s="110"/>
      <c r="K93" s="120"/>
      <c r="O93" s="135"/>
      <c r="R93" s="135"/>
      <c r="S93" s="135"/>
      <c r="T93" s="135"/>
      <c r="U93" s="135"/>
      <c r="V93" s="135"/>
    </row>
    <row r="94" spans="1:23" ht="45.6" customHeight="1" x14ac:dyDescent="0.3">
      <c r="A94" s="120"/>
      <c r="B94" s="5"/>
      <c r="C94" s="1"/>
      <c r="D94" s="12" t="s">
        <v>401</v>
      </c>
      <c r="E94" s="603"/>
      <c r="F94" s="666"/>
      <c r="G94" s="5"/>
      <c r="H94" s="120"/>
      <c r="I94"/>
      <c r="J94"/>
      <c r="K94" s="74"/>
      <c r="L94" s="71" t="s">
        <v>234</v>
      </c>
      <c r="M94" s="44"/>
      <c r="N94" s="45"/>
      <c r="O94" s="45"/>
      <c r="P94" s="85" t="s">
        <v>392</v>
      </c>
      <c r="Q94" s="44"/>
      <c r="R94" s="45"/>
      <c r="S94" s="45"/>
      <c r="T94" s="45"/>
      <c r="U94" s="48"/>
      <c r="V94" s="48"/>
    </row>
    <row r="95" spans="1:23" s="159" customFormat="1" ht="15.95" customHeight="1" x14ac:dyDescent="0.3">
      <c r="A95" s="121"/>
      <c r="B95" s="17"/>
      <c r="C95" s="18"/>
      <c r="D95" s="466" t="s">
        <v>726</v>
      </c>
      <c r="E95" s="629"/>
      <c r="F95" s="699"/>
      <c r="G95" s="17"/>
      <c r="H95" s="121"/>
      <c r="I95" s="35"/>
      <c r="J95" s="35"/>
      <c r="K95" s="75"/>
      <c r="L95" s="52"/>
      <c r="M95" s="52"/>
      <c r="N95" s="52"/>
      <c r="O95" s="66"/>
      <c r="P95" s="35"/>
      <c r="Q95" s="35"/>
      <c r="R95" s="47"/>
      <c r="S95" s="35"/>
      <c r="T95" s="35"/>
      <c r="U95" s="52"/>
      <c r="V95" s="52"/>
    </row>
    <row r="96" spans="1:23" ht="35.1" customHeight="1" x14ac:dyDescent="0.3">
      <c r="A96" s="120"/>
      <c r="B96" s="5"/>
      <c r="C96" s="1"/>
      <c r="D96" s="460" t="s">
        <v>91</v>
      </c>
      <c r="E96" s="614"/>
      <c r="F96" s="615"/>
      <c r="G96" s="5"/>
      <c r="H96" s="120"/>
      <c r="I96"/>
      <c r="J96"/>
      <c r="K96" s="74"/>
      <c r="L96" s="43" t="s">
        <v>196</v>
      </c>
      <c r="M96" s="54" t="str">
        <f>IF(ISBLANK(E99),"",VLOOKUP(E99,$L$4:$M$7,2,FALSE))</f>
        <v/>
      </c>
      <c r="N96" s="45"/>
      <c r="O96" s="45"/>
      <c r="P96" s="53" t="s">
        <v>226</v>
      </c>
      <c r="Q96" s="54">
        <f>IF(E99="Keine",IF(ISBLANK(F99),1,0),IF(F99&lt;&gt;"",1,0))</f>
        <v>0</v>
      </c>
      <c r="R96" s="45"/>
      <c r="S96" s="45"/>
      <c r="T96" s="53" t="s">
        <v>225</v>
      </c>
      <c r="U96" s="54">
        <f>COUNTA(E96:F98,E99:E105)</f>
        <v>0</v>
      </c>
      <c r="V96" s="48"/>
    </row>
    <row r="97" spans="1:22" ht="23.45" customHeight="1" x14ac:dyDescent="0.3">
      <c r="A97" s="120"/>
      <c r="B97" s="5"/>
      <c r="C97" s="1"/>
      <c r="D97" s="101" t="s">
        <v>38</v>
      </c>
      <c r="E97" s="632"/>
      <c r="F97" s="633"/>
      <c r="G97" s="5"/>
      <c r="H97" s="120"/>
      <c r="I97"/>
      <c r="J97"/>
      <c r="K97" s="74"/>
      <c r="L97" s="639" t="s">
        <v>197</v>
      </c>
      <c r="M97" s="637" t="str">
        <f>IF(ISBLANK(E100),"",VLOOKUP(E100,$L$4:$M$7,2,FALSE))</f>
        <v/>
      </c>
      <c r="N97" s="640" t="s">
        <v>227</v>
      </c>
      <c r="O97" s="641"/>
      <c r="P97" s="642"/>
      <c r="Q97" s="637">
        <f>IF(E100="Keine",IF(ISBLANK(F100),1,0),IF(F100&lt;&gt;"",1,0))</f>
        <v>0</v>
      </c>
      <c r="R97" s="45"/>
      <c r="S97" s="45"/>
      <c r="T97" s="53" t="s">
        <v>391</v>
      </c>
      <c r="U97" s="54">
        <f>SUM(Q96:Q102)</f>
        <v>0</v>
      </c>
      <c r="V97" s="48"/>
    </row>
    <row r="98" spans="1:22" s="159" customFormat="1" ht="30" x14ac:dyDescent="0.3">
      <c r="A98" s="121"/>
      <c r="B98" s="17"/>
      <c r="C98" s="1"/>
      <c r="D98" s="466" t="s">
        <v>725</v>
      </c>
      <c r="E98" s="634"/>
      <c r="F98" s="615"/>
      <c r="G98" s="17"/>
      <c r="H98" s="121"/>
      <c r="I98" s="35"/>
      <c r="J98" s="35"/>
      <c r="K98" s="74"/>
      <c r="L98" s="639"/>
      <c r="M98" s="638"/>
      <c r="N98" s="640"/>
      <c r="O98" s="641"/>
      <c r="P98" s="642"/>
      <c r="Q98" s="638"/>
      <c r="R98" s="45"/>
      <c r="S98" s="45"/>
      <c r="T98" s="45"/>
      <c r="U98" s="48"/>
      <c r="V98" s="48"/>
    </row>
    <row r="99" spans="1:22" ht="45" customHeight="1" x14ac:dyDescent="0.3">
      <c r="A99" s="120"/>
      <c r="B99" s="5"/>
      <c r="C99" s="1"/>
      <c r="D99" s="460" t="s">
        <v>409</v>
      </c>
      <c r="E99" s="356"/>
      <c r="F99" s="205"/>
      <c r="G99" s="5"/>
      <c r="H99" s="120"/>
      <c r="I99"/>
      <c r="J99"/>
      <c r="K99" s="74"/>
      <c r="L99" s="43" t="s">
        <v>198</v>
      </c>
      <c r="M99" s="54" t="str">
        <f>IF(ISBLANK(E101),"",VLOOKUP(E101,$L$4:$M$7,2,FALSE))</f>
        <v/>
      </c>
      <c r="N99" s="45"/>
      <c r="O99" s="45"/>
      <c r="P99" s="53" t="s">
        <v>228</v>
      </c>
      <c r="Q99" s="54">
        <f>IF(E101="Keine",IF(ISBLANK(F101),1,0),IF(F101&lt;&gt;"",1,0))</f>
        <v>0</v>
      </c>
      <c r="R99" s="45"/>
      <c r="S99" s="45"/>
      <c r="T99" s="53" t="s">
        <v>235</v>
      </c>
      <c r="U99" s="54">
        <f>U97+U96</f>
        <v>0</v>
      </c>
      <c r="V99" s="48"/>
    </row>
    <row r="100" spans="1:22" ht="35.1" customHeight="1" x14ac:dyDescent="0.3">
      <c r="A100" s="120"/>
      <c r="B100" s="5"/>
      <c r="C100" s="1"/>
      <c r="D100" s="460" t="s">
        <v>405</v>
      </c>
      <c r="E100" s="204"/>
      <c r="F100" s="206"/>
      <c r="G100" s="5"/>
      <c r="H100" s="120"/>
      <c r="I100"/>
      <c r="J100"/>
      <c r="K100" s="74"/>
      <c r="L100" s="43" t="s">
        <v>199</v>
      </c>
      <c r="M100" s="54" t="str">
        <f>IF(ISBLANK(E102),"",VLOOKUP(E102,$L$4:$M$7,2,FALSE))</f>
        <v/>
      </c>
      <c r="N100" s="45"/>
      <c r="O100" s="45"/>
      <c r="P100" s="53" t="s">
        <v>229</v>
      </c>
      <c r="Q100" s="54">
        <f>IF(E102="Keine",IF(ISBLANK(F102),1,0),IF(F102&lt;&gt;"",1,0))</f>
        <v>0</v>
      </c>
      <c r="R100" s="45"/>
      <c r="S100" s="45"/>
      <c r="T100" s="53" t="s">
        <v>241</v>
      </c>
      <c r="U100" s="54">
        <f>IF(AND(E94="",U99&gt;0),1,0)</f>
        <v>0</v>
      </c>
      <c r="V100" s="48"/>
    </row>
    <row r="101" spans="1:22" ht="35.1" customHeight="1" x14ac:dyDescent="0.3">
      <c r="A101" s="120"/>
      <c r="B101" s="5"/>
      <c r="C101" s="1"/>
      <c r="D101" s="154" t="s">
        <v>406</v>
      </c>
      <c r="E101" s="207"/>
      <c r="F101" s="206"/>
      <c r="G101" s="5"/>
      <c r="H101" s="120"/>
      <c r="I101"/>
      <c r="J101"/>
      <c r="K101" s="74"/>
      <c r="L101" s="43" t="s">
        <v>200</v>
      </c>
      <c r="M101" s="54" t="str">
        <f>IF(ISBLANK(E103),"",VLOOKUP(E103,$L$4:$M$7,2,FALSE))</f>
        <v/>
      </c>
      <c r="N101" s="45"/>
      <c r="O101" s="45"/>
      <c r="P101" s="53" t="s">
        <v>230</v>
      </c>
      <c r="Q101" s="54">
        <f>IF(E103="Keine",IF(ISBLANK(F103),1,0),IF(F103&lt;&gt;"",1,0))</f>
        <v>0</v>
      </c>
      <c r="R101" s="45"/>
      <c r="S101" s="45"/>
      <c r="T101" s="53" t="s">
        <v>236</v>
      </c>
      <c r="U101" s="54">
        <f>IF(AND(E94="Nein",U99&gt;0),1,0)</f>
        <v>0</v>
      </c>
      <c r="V101" s="48"/>
    </row>
    <row r="102" spans="1:22" ht="45" customHeight="1" x14ac:dyDescent="0.3">
      <c r="A102" s="120"/>
      <c r="B102" s="5"/>
      <c r="C102" s="1"/>
      <c r="D102" s="154" t="s">
        <v>410</v>
      </c>
      <c r="E102" s="207"/>
      <c r="F102" s="206"/>
      <c r="G102" s="5"/>
      <c r="H102" s="120"/>
      <c r="I102"/>
      <c r="J102"/>
      <c r="K102" s="74"/>
      <c r="L102" s="45"/>
      <c r="M102" s="44"/>
      <c r="N102" s="45"/>
      <c r="O102" s="45"/>
      <c r="P102" s="53" t="s">
        <v>231</v>
      </c>
      <c r="Q102" s="54">
        <f>IF(E104="Nein",IF(ISBLANK(F104),1,0),IF(F104&lt;&gt;"",1,0))</f>
        <v>0</v>
      </c>
      <c r="R102" s="45"/>
      <c r="S102" s="45"/>
      <c r="T102" s="53" t="s">
        <v>237</v>
      </c>
      <c r="U102" s="54">
        <f>IF(AND(E94="Ja",U99&lt;&gt;14),1,0)</f>
        <v>0</v>
      </c>
      <c r="V102" s="48"/>
    </row>
    <row r="103" spans="1:22" ht="60" customHeight="1" x14ac:dyDescent="0.3">
      <c r="A103" s="120"/>
      <c r="B103" s="5"/>
      <c r="C103" s="1"/>
      <c r="D103" s="460" t="s">
        <v>407</v>
      </c>
      <c r="E103" s="204"/>
      <c r="F103" s="206"/>
      <c r="G103" s="5"/>
      <c r="H103" s="120"/>
      <c r="I103"/>
      <c r="J103"/>
      <c r="K103" s="74"/>
      <c r="L103" s="84" t="s">
        <v>232</v>
      </c>
      <c r="M103" s="82">
        <f>MAX(M96:M101)</f>
        <v>0</v>
      </c>
      <c r="N103" s="45"/>
      <c r="O103" s="45"/>
      <c r="P103" s="45"/>
      <c r="Q103" s="44"/>
      <c r="R103" s="45"/>
      <c r="S103" s="45"/>
      <c r="T103" s="53" t="s">
        <v>238</v>
      </c>
      <c r="U103" s="54">
        <f>SUM(U100:U102)</f>
        <v>0</v>
      </c>
      <c r="V103" s="48"/>
    </row>
    <row r="104" spans="1:22" ht="45" customHeight="1" x14ac:dyDescent="0.3">
      <c r="A104" s="120"/>
      <c r="B104" s="5"/>
      <c r="C104" s="1"/>
      <c r="D104" s="144" t="s">
        <v>183</v>
      </c>
      <c r="E104" s="630"/>
      <c r="F104" s="647"/>
      <c r="G104" s="5"/>
      <c r="H104" s="120"/>
      <c r="I104"/>
      <c r="J104"/>
      <c r="K104" s="74"/>
      <c r="L104" s="83" t="s">
        <v>233</v>
      </c>
      <c r="M104" s="82">
        <v>1</v>
      </c>
      <c r="N104" s="45"/>
      <c r="O104" s="45"/>
      <c r="P104" s="45"/>
      <c r="Q104" s="44"/>
      <c r="R104" s="45"/>
      <c r="S104" s="45"/>
      <c r="T104" s="53" t="s">
        <v>240</v>
      </c>
      <c r="U104" s="54">
        <f>IF(AND(E94="",U99=0),1,0)</f>
        <v>1</v>
      </c>
      <c r="V104" s="48"/>
    </row>
    <row r="105" spans="1:22" s="159" customFormat="1" ht="15.95" customHeight="1" thickBot="1" x14ac:dyDescent="0.35">
      <c r="A105" s="121"/>
      <c r="B105" s="17"/>
      <c r="C105" s="18"/>
      <c r="D105" s="481" t="s">
        <v>727</v>
      </c>
      <c r="E105" s="631"/>
      <c r="F105" s="648"/>
      <c r="G105" s="17"/>
      <c r="H105" s="121"/>
      <c r="I105" s="35"/>
      <c r="J105" s="35"/>
      <c r="K105" s="75"/>
      <c r="L105" s="71" t="s">
        <v>195</v>
      </c>
      <c r="M105" s="82" t="str">
        <f>IF(E94="Ja",VLOOKUP(M104,$M$4:$N$8,2,FALSE),"Niedrig")</f>
        <v>Niedrig</v>
      </c>
      <c r="N105" s="52"/>
      <c r="O105" s="52"/>
      <c r="P105" s="35"/>
      <c r="Q105" s="35"/>
      <c r="R105" s="47"/>
      <c r="S105" s="47"/>
      <c r="T105" s="47"/>
      <c r="U105" s="52"/>
      <c r="V105" s="52"/>
    </row>
    <row r="106" spans="1:22" ht="12.95" customHeight="1" x14ac:dyDescent="0.3">
      <c r="A106" s="120"/>
      <c r="B106" s="5"/>
      <c r="C106" s="1"/>
      <c r="D106" s="99"/>
      <c r="E106" s="145"/>
      <c r="F106" s="100"/>
      <c r="G106" s="5"/>
      <c r="H106" s="120"/>
      <c r="I106"/>
      <c r="J106"/>
      <c r="K106" s="74"/>
      <c r="L106" s="45"/>
      <c r="M106" s="44"/>
      <c r="N106" s="45"/>
      <c r="O106" s="45"/>
      <c r="P106" s="45"/>
      <c r="Q106" s="44"/>
      <c r="R106" s="45"/>
      <c r="S106" s="45"/>
      <c r="T106" s="45"/>
      <c r="U106" s="48"/>
      <c r="V106" s="48"/>
    </row>
    <row r="107" spans="1:22" s="202" customFormat="1" ht="20.100000000000001" customHeight="1" x14ac:dyDescent="0.25">
      <c r="A107" s="116"/>
      <c r="B107" s="5"/>
      <c r="C107" s="128" t="s">
        <v>93</v>
      </c>
      <c r="D107" s="132"/>
      <c r="E107" s="164"/>
      <c r="F107" s="131"/>
      <c r="G107" s="5"/>
      <c r="H107" s="116"/>
      <c r="I107" s="88"/>
      <c r="J107" s="88"/>
      <c r="K107" s="120"/>
      <c r="L107" s="162"/>
      <c r="M107" s="162"/>
      <c r="N107" s="162"/>
      <c r="O107" s="135"/>
      <c r="P107" s="162"/>
      <c r="Q107" s="162"/>
      <c r="R107" s="135"/>
      <c r="S107" s="135"/>
      <c r="T107" s="135"/>
      <c r="U107" s="135"/>
      <c r="V107" s="135"/>
    </row>
    <row r="108" spans="1:22" ht="31.5" customHeight="1" x14ac:dyDescent="0.3">
      <c r="A108" s="120"/>
      <c r="B108" s="5"/>
      <c r="C108" s="1"/>
      <c r="D108" s="12" t="s">
        <v>420</v>
      </c>
      <c r="E108" s="603"/>
      <c r="F108" s="609"/>
      <c r="G108" s="5"/>
      <c r="H108" s="120"/>
      <c r="I108"/>
      <c r="J108"/>
      <c r="K108"/>
      <c r="L108"/>
      <c r="M108"/>
      <c r="N108" s="45"/>
      <c r="O108" s="45"/>
      <c r="P108" s="45"/>
      <c r="Q108" s="45"/>
      <c r="R108" s="45"/>
      <c r="S108" s="45"/>
      <c r="T108" s="45"/>
      <c r="U108" s="45"/>
      <c r="V108"/>
    </row>
    <row r="109" spans="1:22" s="159" customFormat="1" ht="15.95" customHeight="1" x14ac:dyDescent="0.3">
      <c r="A109" s="121"/>
      <c r="B109" s="17"/>
      <c r="C109" s="18"/>
      <c r="D109" s="466" t="s">
        <v>725</v>
      </c>
      <c r="E109" s="629"/>
      <c r="F109" s="610"/>
      <c r="G109" s="17"/>
      <c r="H109" s="121"/>
      <c r="I109" s="35"/>
      <c r="J109" s="35"/>
      <c r="K109" s="35"/>
      <c r="L109" s="58" t="s">
        <v>300</v>
      </c>
      <c r="M109" s="56" t="s">
        <v>90</v>
      </c>
      <c r="N109" s="47"/>
      <c r="O109" s="47"/>
      <c r="P109" s="47"/>
      <c r="Q109" s="47"/>
      <c r="R109" s="45"/>
      <c r="S109" s="45"/>
      <c r="T109" s="53" t="s">
        <v>348</v>
      </c>
      <c r="U109" s="54">
        <f>IF(E108="",0,0)</f>
        <v>0</v>
      </c>
      <c r="V109" s="35"/>
    </row>
    <row r="110" spans="1:22" ht="16.5" customHeight="1" x14ac:dyDescent="0.3">
      <c r="B110" s="5"/>
      <c r="C110" s="1"/>
      <c r="D110" s="12" t="s">
        <v>158</v>
      </c>
      <c r="E110" s="603"/>
      <c r="F110" s="609"/>
      <c r="G110" s="5"/>
      <c r="I110"/>
      <c r="J110"/>
      <c r="K110"/>
      <c r="L110" s="58" t="s">
        <v>301</v>
      </c>
      <c r="M110" s="56" t="s">
        <v>193</v>
      </c>
      <c r="N110" s="36"/>
      <c r="O110" s="36"/>
      <c r="P110" s="237" t="s">
        <v>375</v>
      </c>
      <c r="Q110" s="54">
        <f>IF(OR($E$108="Ja",$E$108=""),IF(E110="",1,0),IF(E110&lt;&gt;"",1,0))</f>
        <v>1</v>
      </c>
      <c r="R110" s="45"/>
      <c r="S110" s="45"/>
      <c r="T110" s="53" t="s">
        <v>349</v>
      </c>
      <c r="U110" s="54">
        <f>IF(E108="Ja",1,0)</f>
        <v>0</v>
      </c>
      <c r="V110"/>
    </row>
    <row r="111" spans="1:22" s="159" customFormat="1" ht="15.95" customHeight="1" x14ac:dyDescent="0.3">
      <c r="B111" s="17"/>
      <c r="C111" s="18"/>
      <c r="D111" s="468" t="s">
        <v>157</v>
      </c>
      <c r="E111" s="603"/>
      <c r="F111" s="609"/>
      <c r="G111" s="17"/>
      <c r="I111" s="35"/>
      <c r="J111" s="35"/>
      <c r="K111" s="35"/>
      <c r="L111" s="58" t="s">
        <v>302</v>
      </c>
      <c r="M111" s="56" t="s">
        <v>193</v>
      </c>
      <c r="N111" s="47"/>
      <c r="O111" s="47"/>
      <c r="P111" s="36"/>
      <c r="Q111" s="36"/>
      <c r="R111" s="45"/>
      <c r="S111" s="45"/>
      <c r="T111" s="53" t="s">
        <v>350</v>
      </c>
      <c r="U111" s="54">
        <f>IF(OR(E108="Nein",E108="Unsicher"),2,0)</f>
        <v>0</v>
      </c>
      <c r="V111" s="35"/>
    </row>
    <row r="112" spans="1:22" s="159" customFormat="1" ht="30.75" thickBot="1" x14ac:dyDescent="0.35">
      <c r="B112" s="17"/>
      <c r="C112" s="18"/>
      <c r="D112" s="473" t="s">
        <v>175</v>
      </c>
      <c r="E112" s="603"/>
      <c r="F112" s="609"/>
      <c r="G112" s="17"/>
      <c r="I112" s="35"/>
      <c r="J112" s="35"/>
      <c r="K112" s="35"/>
      <c r="L112" s="58" t="s">
        <v>303</v>
      </c>
      <c r="M112" s="56" t="s">
        <v>192</v>
      </c>
      <c r="N112" s="47"/>
      <c r="O112" s="47"/>
      <c r="P112" s="36"/>
      <c r="Q112" s="704" t="s">
        <v>376</v>
      </c>
      <c r="R112" s="704"/>
      <c r="S112" s="704"/>
      <c r="T112" s="705"/>
      <c r="U112" s="82">
        <f>MAX(U109:U111)</f>
        <v>0</v>
      </c>
      <c r="V112" s="35"/>
    </row>
    <row r="113" spans="1:23" ht="12.95" customHeight="1" x14ac:dyDescent="0.3">
      <c r="B113" s="5"/>
      <c r="C113" s="1"/>
      <c r="D113" s="150"/>
      <c r="E113" s="145"/>
      <c r="F113" s="148"/>
      <c r="G113" s="5"/>
      <c r="I113"/>
      <c r="J113"/>
      <c r="K113"/>
      <c r="L113" s="58" t="s">
        <v>304</v>
      </c>
      <c r="M113" s="56" t="s">
        <v>192</v>
      </c>
      <c r="N113" s="47"/>
      <c r="O113" s="47"/>
      <c r="P113" s="36"/>
      <c r="Q113" s="36"/>
      <c r="R113" s="45"/>
      <c r="S113" s="45"/>
      <c r="T113" s="45"/>
      <c r="U113" s="45"/>
      <c r="V113"/>
    </row>
    <row r="114" spans="1:23" s="202" customFormat="1" ht="20.100000000000001" customHeight="1" x14ac:dyDescent="0.25">
      <c r="A114" s="116"/>
      <c r="B114" s="27"/>
      <c r="C114" s="128" t="s">
        <v>92</v>
      </c>
      <c r="D114" s="132"/>
      <c r="E114" s="164"/>
      <c r="F114" s="131"/>
      <c r="G114" s="5"/>
      <c r="H114" s="116"/>
      <c r="I114" s="88"/>
      <c r="J114" s="88"/>
      <c r="K114" s="88"/>
      <c r="L114"/>
      <c r="M114"/>
      <c r="N114" s="88"/>
      <c r="O114" s="88"/>
      <c r="P114" s="85" t="s">
        <v>458</v>
      </c>
      <c r="Q114" s="82">
        <f>IF(E108="Ja",IF(ISBLANK(F108),0,1),1)</f>
        <v>1</v>
      </c>
      <c r="R114" s="88"/>
      <c r="S114" s="88"/>
      <c r="T114" s="45"/>
      <c r="U114" s="45"/>
      <c r="V114" s="88"/>
    </row>
    <row r="115" spans="1:23" ht="16.5" customHeight="1" x14ac:dyDescent="0.3">
      <c r="B115" s="5"/>
      <c r="C115" s="1"/>
      <c r="D115" s="174" t="s">
        <v>73</v>
      </c>
      <c r="E115" s="611" t="s">
        <v>162</v>
      </c>
      <c r="F115" s="612"/>
      <c r="G115" s="5"/>
      <c r="I115"/>
      <c r="J115"/>
      <c r="K115"/>
      <c r="L115" s="43" t="s">
        <v>305</v>
      </c>
      <c r="M115" s="54" t="e">
        <f>VLOOKUP(E110,L109:M113,2,FALSE)</f>
        <v>#N/A</v>
      </c>
      <c r="N115"/>
      <c r="O115"/>
      <c r="P115" s="85" t="s">
        <v>460</v>
      </c>
      <c r="Q115" s="82">
        <f>IF(Q114+Q110=2,1,0)</f>
        <v>1</v>
      </c>
      <c r="R115"/>
      <c r="S115"/>
      <c r="T115"/>
      <c r="U115"/>
      <c r="V115"/>
    </row>
    <row r="116" spans="1:23" ht="35.25" customHeight="1" thickBot="1" x14ac:dyDescent="0.35">
      <c r="B116" s="5"/>
      <c r="C116" s="1"/>
      <c r="D116" s="188" t="s">
        <v>74</v>
      </c>
      <c r="E116" s="203"/>
      <c r="F116" s="219"/>
      <c r="G116" s="5"/>
      <c r="I116"/>
      <c r="J116"/>
      <c r="K116"/>
      <c r="L116" s="233" t="s">
        <v>290</v>
      </c>
      <c r="M116" s="54" t="e">
        <f>IF(E108="Ja","Niedrig",M115)</f>
        <v>#N/A</v>
      </c>
      <c r="N116"/>
      <c r="O116"/>
      <c r="P116"/>
      <c r="Q116"/>
      <c r="R116"/>
      <c r="S116"/>
      <c r="T116" s="85" t="s">
        <v>352</v>
      </c>
      <c r="U116" s="82" t="str">
        <f>U112&amp;"_"&amp;Q110</f>
        <v>0_1</v>
      </c>
      <c r="V116"/>
    </row>
    <row r="117" spans="1:23" ht="12.95" customHeight="1" x14ac:dyDescent="0.3">
      <c r="A117" s="120"/>
      <c r="B117" s="5"/>
      <c r="C117" s="1"/>
      <c r="D117" s="150"/>
      <c r="E117" s="186"/>
      <c r="F117" s="148"/>
      <c r="G117" s="5"/>
      <c r="H117" s="120"/>
      <c r="I117"/>
      <c r="J117"/>
      <c r="K117"/>
      <c r="L117"/>
      <c r="M117"/>
      <c r="N117"/>
      <c r="O117"/>
      <c r="P117"/>
      <c r="Q117"/>
      <c r="R117"/>
      <c r="S117"/>
      <c r="T117"/>
      <c r="U117"/>
      <c r="V117"/>
    </row>
    <row r="118" spans="1:23" s="202" customFormat="1" ht="20.100000000000001" customHeight="1" x14ac:dyDescent="0.25">
      <c r="A118" s="116"/>
      <c r="B118" s="27"/>
      <c r="C118" s="128" t="s">
        <v>99</v>
      </c>
      <c r="D118" s="132"/>
      <c r="E118" s="130"/>
      <c r="F118" s="131" t="s">
        <v>239</v>
      </c>
      <c r="G118" s="74"/>
      <c r="H118" s="116"/>
      <c r="I118" s="86"/>
      <c r="J118" s="86"/>
      <c r="K118" s="116"/>
    </row>
    <row r="119" spans="1:23" ht="30" customHeight="1" x14ac:dyDescent="0.3">
      <c r="A119" s="120"/>
      <c r="B119" s="5"/>
      <c r="C119" s="1"/>
      <c r="D119" s="143" t="s">
        <v>118</v>
      </c>
      <c r="E119" s="238" t="str">
        <f>IF(F119="ok",M105,"FEHLER")</f>
        <v>FEHLER</v>
      </c>
      <c r="F119" s="195" t="str">
        <f>IF(U104=1,"Keine Angaben!",(IF(U103&gt;0,"Sensitivitätsanalyse unvollständig oder fehlerhaft ausgefüllt. Bitte Eingaben überprüfen!","ok")))</f>
        <v>Keine Angaben!</v>
      </c>
      <c r="G119" s="74"/>
      <c r="H119" s="120"/>
      <c r="I119" s="74"/>
      <c r="J119" s="74"/>
      <c r="K119" s="74"/>
      <c r="L119"/>
      <c r="M119"/>
      <c r="N119"/>
      <c r="O119"/>
      <c r="P119"/>
      <c r="Q119"/>
      <c r="R119"/>
      <c r="S119"/>
      <c r="T119"/>
      <c r="U119"/>
      <c r="V119"/>
    </row>
    <row r="120" spans="1:23" ht="30" customHeight="1" x14ac:dyDescent="0.3">
      <c r="A120" s="120"/>
      <c r="B120" s="5"/>
      <c r="C120" s="1"/>
      <c r="D120" s="142" t="s">
        <v>117</v>
      </c>
      <c r="E120" s="239" t="str">
        <f>IF(F120="ok",M116,"FEHLER")</f>
        <v>FEHLER</v>
      </c>
      <c r="F120" s="197" t="str">
        <f>VLOOKUP(U116,$T$4:$V$9,2,FALSE)</f>
        <v>keine Angaben!</v>
      </c>
      <c r="G120" s="74"/>
      <c r="H120" s="120"/>
      <c r="I120" s="74"/>
      <c r="J120" s="74"/>
      <c r="K120" s="74"/>
      <c r="L120" s="45" t="s">
        <v>220</v>
      </c>
      <c r="M120" s="44"/>
      <c r="N120" s="45"/>
      <c r="O120" s="45"/>
      <c r="P120" s="77" t="str">
        <f>E119&amp;"_"&amp;E120</f>
        <v>FEHLER_FEHLER</v>
      </c>
      <c r="Q120"/>
      <c r="R120"/>
      <c r="S120"/>
      <c r="T120"/>
      <c r="U120"/>
      <c r="V120"/>
    </row>
    <row r="121" spans="1:23" ht="30" customHeight="1" x14ac:dyDescent="0.3">
      <c r="A121" s="120"/>
      <c r="B121" s="5"/>
      <c r="C121" s="1"/>
      <c r="D121" s="142" t="s">
        <v>119</v>
      </c>
      <c r="E121" s="239" t="str">
        <f>IF(AND(F119="ok",F120="ok"),P122,"FEHLER")</f>
        <v>FEHLER</v>
      </c>
      <c r="F121" s="197" t="str">
        <f>IF(AND(F119="ok",F120="ok"),"ok","Sensitivitäts- und/oder Expositionsanalyse fehlend oder fehlerhaft")</f>
        <v>Sensitivitäts- und/oder Expositionsanalyse fehlend oder fehlerhaft</v>
      </c>
      <c r="G121" s="74"/>
      <c r="H121" s="120"/>
      <c r="I121" s="74"/>
      <c r="J121" s="74"/>
      <c r="K121" s="74"/>
      <c r="L121" s="45"/>
      <c r="M121" s="44"/>
      <c r="N121" s="45"/>
      <c r="O121" s="45"/>
      <c r="P121" s="45"/>
      <c r="Q121"/>
      <c r="R121"/>
      <c r="S121"/>
      <c r="T121"/>
      <c r="U121"/>
      <c r="V121"/>
    </row>
    <row r="122" spans="1:23" ht="16.5" customHeight="1" x14ac:dyDescent="0.3">
      <c r="A122" s="120"/>
      <c r="B122" s="5"/>
      <c r="C122" s="1"/>
      <c r="D122" s="141" t="s">
        <v>129</v>
      </c>
      <c r="E122" s="616" t="str">
        <f>IF(AND(F119="ok",F120="ok"),VLOOKUP(E121,$Q$4:$R$12,2,FALSE),"FEHLER")</f>
        <v>FEHLER</v>
      </c>
      <c r="F122" s="690" t="str">
        <f>IF(AND(F119="ok",F120="ok"),"ok","Sensitivitäts- und/oder Expositionsanalyse fehlend oder fehlerhaft")</f>
        <v>Sensitivitäts- und/oder Expositionsanalyse fehlend oder fehlerhaft</v>
      </c>
      <c r="G122" s="74"/>
      <c r="H122" s="120"/>
      <c r="I122" s="74"/>
      <c r="J122" s="74"/>
      <c r="K122" s="74"/>
      <c r="L122" s="45" t="s">
        <v>221</v>
      </c>
      <c r="M122" s="44"/>
      <c r="N122" s="45"/>
      <c r="O122" s="45"/>
      <c r="P122" s="77" t="e">
        <f>VLOOKUP(P120,$P$4:$R$12,2,FALSE)</f>
        <v>#N/A</v>
      </c>
      <c r="Q122"/>
      <c r="R122"/>
      <c r="S122"/>
      <c r="T122"/>
      <c r="U122"/>
      <c r="V122"/>
    </row>
    <row r="123" spans="1:23" ht="15.95" customHeight="1" thickBot="1" x14ac:dyDescent="0.35">
      <c r="B123" s="5"/>
      <c r="C123" s="1"/>
      <c r="D123" s="472" t="s">
        <v>724</v>
      </c>
      <c r="E123" s="617"/>
      <c r="F123" s="619"/>
      <c r="G123" s="74"/>
      <c r="I123" s="73"/>
      <c r="J123" s="73"/>
      <c r="K123" s="73"/>
      <c r="L123" s="45"/>
      <c r="M123" s="44"/>
      <c r="N123" s="45"/>
      <c r="O123" s="45"/>
      <c r="P123" s="45"/>
      <c r="Q123"/>
      <c r="R123"/>
      <c r="S123"/>
      <c r="T123"/>
      <c r="U123"/>
      <c r="V123"/>
    </row>
    <row r="124" spans="1:23" ht="69.95" customHeight="1" x14ac:dyDescent="0.3">
      <c r="B124" s="5"/>
      <c r="C124" s="1"/>
      <c r="D124" s="1"/>
      <c r="E124" s="149"/>
      <c r="F124" s="103"/>
      <c r="G124" s="5"/>
      <c r="I124"/>
      <c r="J124"/>
      <c r="K124"/>
      <c r="L124"/>
      <c r="M124"/>
      <c r="N124"/>
      <c r="O124"/>
      <c r="P124"/>
      <c r="Q124"/>
      <c r="R124"/>
      <c r="S124"/>
      <c r="T124"/>
      <c r="U124"/>
      <c r="V124"/>
    </row>
    <row r="125" spans="1:23" s="116" customFormat="1" ht="30" customHeight="1" x14ac:dyDescent="0.25">
      <c r="B125" s="7"/>
      <c r="C125" s="126"/>
      <c r="D125" s="126" t="s">
        <v>51</v>
      </c>
      <c r="E125" s="127"/>
      <c r="F125" s="127"/>
      <c r="G125" s="86"/>
      <c r="I125" s="86"/>
      <c r="J125" s="86"/>
      <c r="K125" s="86"/>
      <c r="L125" s="86"/>
      <c r="M125" s="86"/>
      <c r="N125" s="86"/>
      <c r="O125" s="64"/>
      <c r="P125" s="86"/>
      <c r="Q125" s="86"/>
      <c r="R125" s="36"/>
      <c r="S125" s="36"/>
      <c r="T125" s="36"/>
      <c r="U125" s="36"/>
      <c r="V125" s="36"/>
      <c r="W125" s="200"/>
    </row>
    <row r="126" spans="1:23" s="133" customFormat="1" x14ac:dyDescent="0.25">
      <c r="A126" s="120"/>
      <c r="B126" s="5"/>
      <c r="C126" s="11"/>
      <c r="D126" s="11"/>
      <c r="E126" s="151" t="s">
        <v>408</v>
      </c>
      <c r="F126" s="151" t="s">
        <v>390</v>
      </c>
      <c r="G126" s="5"/>
      <c r="H126" s="120"/>
      <c r="I126" s="76"/>
      <c r="J126" s="76"/>
      <c r="K126" s="76"/>
      <c r="L126" s="76"/>
      <c r="M126" s="76"/>
      <c r="N126" s="76"/>
      <c r="O126" s="76"/>
      <c r="P126" s="76"/>
      <c r="Q126" s="76"/>
      <c r="R126" s="76"/>
      <c r="S126" s="76"/>
      <c r="T126" s="76"/>
      <c r="U126" s="76"/>
      <c r="V126" s="76"/>
    </row>
    <row r="127" spans="1:23" s="162" customFormat="1" ht="20.100000000000001" customHeight="1" x14ac:dyDescent="0.25">
      <c r="A127" s="120"/>
      <c r="B127" s="5"/>
      <c r="C127" s="128" t="s">
        <v>116</v>
      </c>
      <c r="D127" s="129"/>
      <c r="E127" s="130"/>
      <c r="F127" s="131"/>
      <c r="G127" s="5"/>
      <c r="H127" s="120"/>
      <c r="I127" s="110"/>
      <c r="J127" s="110"/>
      <c r="K127" s="120"/>
      <c r="O127" s="135"/>
      <c r="R127" s="135"/>
      <c r="S127" s="135"/>
      <c r="T127" s="135"/>
      <c r="U127" s="135"/>
      <c r="V127" s="135"/>
    </row>
    <row r="128" spans="1:23" ht="31.5" customHeight="1" x14ac:dyDescent="0.3">
      <c r="A128" s="120"/>
      <c r="B128" s="5"/>
      <c r="C128" s="1"/>
      <c r="D128" s="12" t="s">
        <v>402</v>
      </c>
      <c r="E128" s="603"/>
      <c r="F128" s="666"/>
      <c r="G128" s="5"/>
      <c r="H128" s="120"/>
      <c r="I128"/>
      <c r="J128"/>
      <c r="K128" s="74"/>
      <c r="L128" s="71" t="s">
        <v>234</v>
      </c>
      <c r="M128" s="44"/>
      <c r="N128" s="45"/>
      <c r="O128" s="45"/>
      <c r="P128" s="85" t="s">
        <v>392</v>
      </c>
      <c r="Q128" s="44"/>
      <c r="R128" s="45"/>
      <c r="S128" s="45"/>
      <c r="T128" s="45"/>
      <c r="U128" s="48"/>
      <c r="V128" s="48"/>
    </row>
    <row r="129" spans="1:22" s="159" customFormat="1" ht="15.95" customHeight="1" x14ac:dyDescent="0.3">
      <c r="A129" s="121"/>
      <c r="B129" s="17"/>
      <c r="C129" s="18"/>
      <c r="D129" s="466" t="s">
        <v>726</v>
      </c>
      <c r="E129" s="629"/>
      <c r="F129" s="699"/>
      <c r="G129" s="17"/>
      <c r="H129" s="121"/>
      <c r="I129" s="35"/>
      <c r="J129" s="35"/>
      <c r="K129" s="75"/>
      <c r="L129" s="52"/>
      <c r="M129" s="52"/>
      <c r="N129" s="52"/>
      <c r="O129" s="66"/>
      <c r="P129" s="35"/>
      <c r="Q129" s="35"/>
      <c r="R129" s="47"/>
      <c r="S129" s="35"/>
      <c r="T129" s="35"/>
      <c r="U129" s="52"/>
      <c r="V129" s="52"/>
    </row>
    <row r="130" spans="1:22" ht="35.1" customHeight="1" x14ac:dyDescent="0.3">
      <c r="A130" s="120"/>
      <c r="B130" s="5"/>
      <c r="C130" s="1"/>
      <c r="D130" s="460" t="s">
        <v>91</v>
      </c>
      <c r="E130" s="614"/>
      <c r="F130" s="615"/>
      <c r="G130" s="5"/>
      <c r="H130" s="120"/>
      <c r="I130"/>
      <c r="J130"/>
      <c r="K130" s="74"/>
      <c r="L130" s="43" t="s">
        <v>196</v>
      </c>
      <c r="M130" s="54" t="str">
        <f>IF(ISBLANK(E133),"",VLOOKUP(E133,$L$4:$M$7,2,FALSE))</f>
        <v/>
      </c>
      <c r="N130" s="45"/>
      <c r="O130" s="45"/>
      <c r="P130" s="53" t="s">
        <v>226</v>
      </c>
      <c r="Q130" s="54">
        <f>IF(E133="Keine",IF(ISBLANK(F133),1,0),IF(F133&lt;&gt;"",1,0))</f>
        <v>0</v>
      </c>
      <c r="R130" s="45"/>
      <c r="S130" s="45"/>
      <c r="T130" s="53" t="s">
        <v>225</v>
      </c>
      <c r="U130" s="54">
        <f>COUNTA(E130:F132,E133:E139)</f>
        <v>0</v>
      </c>
      <c r="V130" s="48"/>
    </row>
    <row r="131" spans="1:22" ht="23.45" customHeight="1" x14ac:dyDescent="0.3">
      <c r="A131" s="120"/>
      <c r="B131" s="5"/>
      <c r="C131" s="1"/>
      <c r="D131" s="101" t="s">
        <v>38</v>
      </c>
      <c r="E131" s="632"/>
      <c r="F131" s="633"/>
      <c r="G131" s="5"/>
      <c r="H131" s="120"/>
      <c r="I131"/>
      <c r="J131"/>
      <c r="K131" s="74"/>
      <c r="L131" s="639" t="s">
        <v>197</v>
      </c>
      <c r="M131" s="637" t="str">
        <f>IF(ISBLANK(E134),"",VLOOKUP(E134,$L$4:$M$7,2,FALSE))</f>
        <v/>
      </c>
      <c r="N131" s="640" t="s">
        <v>227</v>
      </c>
      <c r="O131" s="641"/>
      <c r="P131" s="642"/>
      <c r="Q131" s="637">
        <f>IF(E134="Keine",IF(ISBLANK(F134),1,0),IF(F134&lt;&gt;"",1,0))</f>
        <v>0</v>
      </c>
      <c r="R131" s="45"/>
      <c r="S131" s="45"/>
      <c r="T131" s="53" t="s">
        <v>391</v>
      </c>
      <c r="U131" s="54">
        <f>SUM(Q130:Q136)</f>
        <v>0</v>
      </c>
      <c r="V131" s="48"/>
    </row>
    <row r="132" spans="1:22" s="159" customFormat="1" ht="30" x14ac:dyDescent="0.3">
      <c r="A132" s="121"/>
      <c r="B132" s="17"/>
      <c r="C132" s="1"/>
      <c r="D132" s="466" t="s">
        <v>725</v>
      </c>
      <c r="E132" s="634"/>
      <c r="F132" s="615"/>
      <c r="G132" s="17"/>
      <c r="H132" s="121"/>
      <c r="I132" s="35"/>
      <c r="J132" s="35"/>
      <c r="K132" s="74"/>
      <c r="L132" s="639"/>
      <c r="M132" s="638"/>
      <c r="N132" s="640"/>
      <c r="O132" s="641"/>
      <c r="P132" s="642"/>
      <c r="Q132" s="638"/>
      <c r="R132" s="45"/>
      <c r="S132" s="45"/>
      <c r="T132" s="45"/>
      <c r="U132" s="48"/>
      <c r="V132" s="48"/>
    </row>
    <row r="133" spans="1:22" ht="45" customHeight="1" x14ac:dyDescent="0.3">
      <c r="A133" s="120"/>
      <c r="B133" s="5"/>
      <c r="C133" s="1"/>
      <c r="D133" s="460" t="s">
        <v>409</v>
      </c>
      <c r="E133" s="356"/>
      <c r="F133" s="205"/>
      <c r="G133" s="5"/>
      <c r="H133" s="120"/>
      <c r="I133"/>
      <c r="J133"/>
      <c r="K133" s="74"/>
      <c r="L133" s="43" t="s">
        <v>198</v>
      </c>
      <c r="M133" s="54" t="str">
        <f>IF(ISBLANK(E135),"",VLOOKUP(E135,$L$4:$M$7,2,FALSE))</f>
        <v/>
      </c>
      <c r="N133" s="45"/>
      <c r="O133" s="45"/>
      <c r="P133" s="53" t="s">
        <v>228</v>
      </c>
      <c r="Q133" s="54">
        <f>IF(E135="Keine",IF(ISBLANK(F135),1,0),IF(F135&lt;&gt;"",1,0))</f>
        <v>0</v>
      </c>
      <c r="R133" s="45"/>
      <c r="S133" s="45"/>
      <c r="T133" s="53" t="s">
        <v>235</v>
      </c>
      <c r="U133" s="54">
        <f>U131+U130</f>
        <v>0</v>
      </c>
      <c r="V133" s="48"/>
    </row>
    <row r="134" spans="1:22" ht="35.1" customHeight="1" x14ac:dyDescent="0.3">
      <c r="A134" s="120"/>
      <c r="B134" s="5"/>
      <c r="C134" s="1"/>
      <c r="D134" s="460" t="s">
        <v>405</v>
      </c>
      <c r="E134" s="204"/>
      <c r="F134" s="206"/>
      <c r="G134" s="5"/>
      <c r="H134" s="120"/>
      <c r="I134"/>
      <c r="J134"/>
      <c r="K134" s="74"/>
      <c r="L134" s="43" t="s">
        <v>199</v>
      </c>
      <c r="M134" s="54" t="str">
        <f>IF(ISBLANK(E136),"",VLOOKUP(E136,$L$4:$M$7,2,FALSE))</f>
        <v/>
      </c>
      <c r="N134" s="45"/>
      <c r="O134" s="45"/>
      <c r="P134" s="53" t="s">
        <v>229</v>
      </c>
      <c r="Q134" s="54">
        <f>IF(E136="Keine",IF(ISBLANK(F136),1,0),IF(F136&lt;&gt;"",1,0))</f>
        <v>0</v>
      </c>
      <c r="R134" s="45"/>
      <c r="S134" s="45"/>
      <c r="T134" s="53" t="s">
        <v>241</v>
      </c>
      <c r="U134" s="54">
        <f>IF(AND(E128="",U133&gt;0),1,0)</f>
        <v>0</v>
      </c>
      <c r="V134" s="48"/>
    </row>
    <row r="135" spans="1:22" ht="35.1" customHeight="1" x14ac:dyDescent="0.3">
      <c r="A135" s="120"/>
      <c r="B135" s="5"/>
      <c r="C135" s="1"/>
      <c r="D135" s="154" t="s">
        <v>406</v>
      </c>
      <c r="E135" s="207"/>
      <c r="F135" s="206"/>
      <c r="G135" s="5"/>
      <c r="H135" s="120"/>
      <c r="I135"/>
      <c r="J135"/>
      <c r="K135" s="74"/>
      <c r="L135" s="43" t="s">
        <v>200</v>
      </c>
      <c r="M135" s="54" t="str">
        <f>IF(ISBLANK(E137),"",VLOOKUP(E137,$L$4:$M$7,2,FALSE))</f>
        <v/>
      </c>
      <c r="N135" s="45"/>
      <c r="O135" s="45"/>
      <c r="P135" s="53" t="s">
        <v>230</v>
      </c>
      <c r="Q135" s="54">
        <f>IF(E137="Keine",IF(ISBLANK(F137),1,0),IF(F137&lt;&gt;"",1,0))</f>
        <v>0</v>
      </c>
      <c r="R135" s="45"/>
      <c r="S135" s="45"/>
      <c r="T135" s="53" t="s">
        <v>236</v>
      </c>
      <c r="U135" s="54">
        <f>IF(AND(E128="Nein",U133&gt;0),1,0)</f>
        <v>0</v>
      </c>
      <c r="V135" s="48"/>
    </row>
    <row r="136" spans="1:22" ht="45" customHeight="1" x14ac:dyDescent="0.3">
      <c r="A136" s="120"/>
      <c r="B136" s="5"/>
      <c r="C136" s="1"/>
      <c r="D136" s="154" t="s">
        <v>410</v>
      </c>
      <c r="E136" s="207"/>
      <c r="F136" s="206"/>
      <c r="G136" s="5"/>
      <c r="H136" s="120"/>
      <c r="I136"/>
      <c r="J136"/>
      <c r="K136" s="74"/>
      <c r="L136" s="45"/>
      <c r="M136" s="44"/>
      <c r="N136" s="45"/>
      <c r="O136" s="45"/>
      <c r="P136" s="53" t="s">
        <v>231</v>
      </c>
      <c r="Q136" s="54">
        <f>IF(E138="Nein",IF(ISBLANK(F138),1,0),IF(F138&lt;&gt;"",1,0))</f>
        <v>0</v>
      </c>
      <c r="R136" s="45"/>
      <c r="S136" s="45"/>
      <c r="T136" s="53" t="s">
        <v>237</v>
      </c>
      <c r="U136" s="54">
        <f>IF(AND(E128="Ja",U133&lt;&gt;14),1,0)</f>
        <v>0</v>
      </c>
      <c r="V136" s="48"/>
    </row>
    <row r="137" spans="1:22" ht="60" customHeight="1" x14ac:dyDescent="0.3">
      <c r="A137" s="120"/>
      <c r="B137" s="5"/>
      <c r="C137" s="1"/>
      <c r="D137" s="460" t="s">
        <v>407</v>
      </c>
      <c r="E137" s="204"/>
      <c r="F137" s="206"/>
      <c r="G137" s="5"/>
      <c r="H137" s="120"/>
      <c r="I137"/>
      <c r="J137"/>
      <c r="K137" s="74"/>
      <c r="L137" s="84" t="s">
        <v>232</v>
      </c>
      <c r="M137" s="82">
        <f>MAX(M130:M135)</f>
        <v>0</v>
      </c>
      <c r="N137" s="45"/>
      <c r="O137" s="45"/>
      <c r="P137" s="45"/>
      <c r="Q137" s="44"/>
      <c r="R137" s="45"/>
      <c r="S137" s="45"/>
      <c r="T137" s="53" t="s">
        <v>238</v>
      </c>
      <c r="U137" s="54">
        <f>SUM(U134:U136)</f>
        <v>0</v>
      </c>
      <c r="V137" s="48"/>
    </row>
    <row r="138" spans="1:22" ht="45" customHeight="1" x14ac:dyDescent="0.3">
      <c r="A138" s="120"/>
      <c r="B138" s="5"/>
      <c r="C138" s="1"/>
      <c r="D138" s="144" t="s">
        <v>183</v>
      </c>
      <c r="E138" s="702"/>
      <c r="F138" s="647"/>
      <c r="G138" s="5"/>
      <c r="H138" s="120"/>
      <c r="I138"/>
      <c r="J138"/>
      <c r="K138" s="74"/>
      <c r="L138" s="83" t="s">
        <v>233</v>
      </c>
      <c r="M138" s="82">
        <f>IF(E138="Ja",M137-1,M137)</f>
        <v>0</v>
      </c>
      <c r="N138" s="45"/>
      <c r="O138" s="45"/>
      <c r="P138" s="45"/>
      <c r="Q138" s="44"/>
      <c r="R138" s="45"/>
      <c r="S138" s="45"/>
      <c r="T138" s="53" t="s">
        <v>240</v>
      </c>
      <c r="U138" s="54">
        <f>IF(AND(E128="",U133=0),1,0)</f>
        <v>1</v>
      </c>
      <c r="V138" s="48"/>
    </row>
    <row r="139" spans="1:22" s="159" customFormat="1" ht="15.75" thickBot="1" x14ac:dyDescent="0.35">
      <c r="A139" s="121"/>
      <c r="B139" s="17"/>
      <c r="C139" s="18"/>
      <c r="D139" s="481" t="s">
        <v>727</v>
      </c>
      <c r="E139" s="703"/>
      <c r="F139" s="648"/>
      <c r="G139" s="17"/>
      <c r="H139" s="121"/>
      <c r="I139" s="35"/>
      <c r="J139" s="35"/>
      <c r="K139" s="75"/>
      <c r="L139" s="71" t="s">
        <v>195</v>
      </c>
      <c r="M139" s="82" t="str">
        <f>IF(E128="Ja",VLOOKUP(M138,$M$4:$N$8,2,FALSE),"Niedrig")</f>
        <v>Niedrig</v>
      </c>
      <c r="N139" s="52"/>
      <c r="O139" s="52"/>
      <c r="P139" s="35"/>
      <c r="Q139" s="35"/>
      <c r="R139" s="47"/>
      <c r="S139" s="47"/>
      <c r="T139" s="47"/>
      <c r="U139" s="52"/>
      <c r="V139" s="52"/>
    </row>
    <row r="140" spans="1:22" ht="12.95" customHeight="1" x14ac:dyDescent="0.3">
      <c r="A140" s="120"/>
      <c r="B140" s="5"/>
      <c r="C140" s="1"/>
      <c r="D140" s="99"/>
      <c r="E140" s="34"/>
      <c r="F140" s="100"/>
      <c r="G140" s="5"/>
      <c r="H140" s="120"/>
      <c r="I140"/>
      <c r="J140"/>
      <c r="K140" s="74"/>
      <c r="L140" s="45"/>
      <c r="M140" s="44"/>
      <c r="N140" s="45"/>
      <c r="O140" s="45"/>
      <c r="P140" s="45"/>
      <c r="Q140" s="44"/>
      <c r="R140" s="45"/>
      <c r="S140" s="45"/>
      <c r="T140" s="45"/>
      <c r="U140" s="48"/>
      <c r="V140" s="48"/>
    </row>
    <row r="141" spans="1:22" s="202" customFormat="1" ht="20.100000000000001" customHeight="1" x14ac:dyDescent="0.25">
      <c r="A141" s="116"/>
      <c r="B141" s="5"/>
      <c r="C141" s="128" t="s">
        <v>93</v>
      </c>
      <c r="D141" s="132"/>
      <c r="E141" s="164"/>
      <c r="F141" s="131"/>
      <c r="G141" s="5"/>
      <c r="H141" s="116"/>
      <c r="I141" s="88"/>
      <c r="J141" s="88"/>
      <c r="K141" s="120"/>
      <c r="L141" s="162"/>
      <c r="M141" s="162"/>
      <c r="N141" s="162"/>
      <c r="O141" s="135"/>
      <c r="P141" s="162"/>
      <c r="Q141" s="162"/>
      <c r="R141" s="135"/>
      <c r="S141" s="135"/>
      <c r="T141" s="135"/>
      <c r="U141" s="135"/>
      <c r="V141" s="135"/>
    </row>
    <row r="142" spans="1:22" ht="31.5" customHeight="1" x14ac:dyDescent="0.3">
      <c r="A142" s="120"/>
      <c r="B142" s="5"/>
      <c r="C142" s="1"/>
      <c r="D142" s="12" t="s">
        <v>420</v>
      </c>
      <c r="E142" s="603"/>
      <c r="F142" s="609"/>
      <c r="G142" s="5"/>
      <c r="H142" s="120"/>
      <c r="I142"/>
      <c r="J142"/>
      <c r="K142"/>
      <c r="L142" s="58" t="s">
        <v>306</v>
      </c>
      <c r="M142" s="56">
        <v>3</v>
      </c>
      <c r="N142"/>
      <c r="O142"/>
      <c r="P142"/>
      <c r="Q142"/>
      <c r="R142"/>
      <c r="S142"/>
      <c r="T142" s="88"/>
      <c r="U142" s="88"/>
      <c r="V142"/>
    </row>
    <row r="143" spans="1:22" s="159" customFormat="1" ht="30" x14ac:dyDescent="0.3">
      <c r="A143" s="121"/>
      <c r="B143" s="17"/>
      <c r="C143" s="18"/>
      <c r="D143" s="466" t="s">
        <v>725</v>
      </c>
      <c r="E143" s="693"/>
      <c r="F143" s="610"/>
      <c r="G143" s="17"/>
      <c r="H143" s="121"/>
      <c r="I143" s="35"/>
      <c r="J143" s="35"/>
      <c r="K143" s="35"/>
      <c r="L143" s="58" t="s">
        <v>307</v>
      </c>
      <c r="M143" s="56">
        <v>3</v>
      </c>
      <c r="N143" s="35"/>
      <c r="O143" s="43"/>
      <c r="P143" s="53" t="s">
        <v>379</v>
      </c>
      <c r="Q143" s="54" t="e">
        <f>VLOOKUP(E144,L142:M158,2,FALSE)</f>
        <v>#N/A</v>
      </c>
      <c r="R143" s="35"/>
      <c r="S143" s="35"/>
      <c r="T143" s="112"/>
      <c r="U143" s="112"/>
      <c r="V143" s="35"/>
    </row>
    <row r="144" spans="1:22" ht="29.1" customHeight="1" x14ac:dyDescent="0.3">
      <c r="B144" s="5"/>
      <c r="C144" s="1"/>
      <c r="D144" s="12" t="s">
        <v>153</v>
      </c>
      <c r="E144" s="654"/>
      <c r="F144" s="657"/>
      <c r="G144" s="5"/>
      <c r="I144"/>
      <c r="J144"/>
      <c r="K144"/>
      <c r="L144" s="58" t="s">
        <v>308</v>
      </c>
      <c r="M144" s="56">
        <v>3</v>
      </c>
      <c r="N144"/>
      <c r="O144" s="43"/>
      <c r="P144" s="53" t="s">
        <v>380</v>
      </c>
      <c r="Q144" s="54" t="e">
        <f>VLOOKUP(E147,L142:M158,2,FALSE)</f>
        <v>#N/A</v>
      </c>
      <c r="R144"/>
      <c r="S144"/>
      <c r="T144" s="113" t="s">
        <v>377</v>
      </c>
      <c r="U144" s="54">
        <f>IF(OR($E$142="Ja",$E$142=""),IF(E144="",1,0),IF(E144&lt;&gt;"",1,0))</f>
        <v>1</v>
      </c>
      <c r="V144"/>
    </row>
    <row r="145" spans="1:22" s="159" customFormat="1" ht="15.95" customHeight="1" x14ac:dyDescent="0.3">
      <c r="B145" s="17"/>
      <c r="C145" s="18"/>
      <c r="D145" s="468" t="s">
        <v>155</v>
      </c>
      <c r="E145" s="655"/>
      <c r="F145" s="609"/>
      <c r="G145" s="17"/>
      <c r="I145" s="35"/>
      <c r="J145" s="35"/>
      <c r="K145" s="35"/>
      <c r="L145" s="58" t="s">
        <v>321</v>
      </c>
      <c r="M145" s="56">
        <v>3</v>
      </c>
      <c r="N145" s="35"/>
      <c r="O145" s="35"/>
      <c r="P145" s="234"/>
      <c r="Q145" s="35"/>
      <c r="R145" s="35"/>
      <c r="S145" s="35"/>
      <c r="T145" s="113" t="s">
        <v>378</v>
      </c>
      <c r="U145" s="54">
        <f>IF(OR($E$142="Ja",$E$142=""),IF(E147="",1,0),IF(E147&lt;&gt;"",1,0))</f>
        <v>1</v>
      </c>
      <c r="V145" s="35"/>
    </row>
    <row r="146" spans="1:22" s="159" customFormat="1" ht="90" x14ac:dyDescent="0.3">
      <c r="B146" s="17"/>
      <c r="C146" s="18"/>
      <c r="D146" s="476" t="s">
        <v>424</v>
      </c>
      <c r="E146" s="656"/>
      <c r="F146" s="610"/>
      <c r="G146" s="17"/>
      <c r="I146" s="35"/>
      <c r="J146" s="35"/>
      <c r="K146" s="35"/>
      <c r="L146" s="58" t="s">
        <v>322</v>
      </c>
      <c r="M146" s="56">
        <v>3</v>
      </c>
      <c r="N146" s="35"/>
      <c r="O146" s="43"/>
      <c r="P146" s="53" t="s">
        <v>381</v>
      </c>
      <c r="Q146" s="54" t="e">
        <f>MAX(Q143:Q144)</f>
        <v>#N/A</v>
      </c>
      <c r="R146" s="35"/>
      <c r="S146" s="35"/>
      <c r="T146" s="226" t="s">
        <v>463</v>
      </c>
      <c r="U146" s="54">
        <f>IF(SUM(U144:U145)=2,1,0)</f>
        <v>1</v>
      </c>
      <c r="V146" s="35"/>
    </row>
    <row r="147" spans="1:22" ht="29.1" customHeight="1" x14ac:dyDescent="0.3">
      <c r="B147" s="5"/>
      <c r="C147" s="1"/>
      <c r="D147" s="12" t="s">
        <v>154</v>
      </c>
      <c r="E147" s="603"/>
      <c r="F147" s="658"/>
      <c r="G147" s="5"/>
      <c r="I147"/>
      <c r="J147"/>
      <c r="K147"/>
      <c r="L147" s="58" t="s">
        <v>309</v>
      </c>
      <c r="M147" s="56">
        <v>3</v>
      </c>
      <c r="N147"/>
      <c r="O147"/>
      <c r="P147" s="235"/>
      <c r="Q147"/>
      <c r="R147"/>
      <c r="S147"/>
      <c r="T147" s="88"/>
      <c r="U147" s="88"/>
      <c r="V147"/>
    </row>
    <row r="148" spans="1:22" s="159" customFormat="1" ht="15.95" customHeight="1" x14ac:dyDescent="0.3">
      <c r="B148" s="17"/>
      <c r="C148" s="18"/>
      <c r="D148" s="468" t="s">
        <v>156</v>
      </c>
      <c r="E148" s="603"/>
      <c r="F148" s="659"/>
      <c r="G148" s="17"/>
      <c r="I148" s="35"/>
      <c r="J148" s="35"/>
      <c r="K148" s="35"/>
      <c r="L148" s="58" t="s">
        <v>310</v>
      </c>
      <c r="M148" s="56">
        <v>2</v>
      </c>
      <c r="N148" s="35"/>
      <c r="O148" s="35"/>
      <c r="P148" s="234"/>
      <c r="Q148" s="35"/>
      <c r="R148" s="35"/>
      <c r="S148" s="35"/>
      <c r="T148" s="85" t="s">
        <v>458</v>
      </c>
      <c r="U148" s="82">
        <f>IF(E142="Ja",IF(ISBLANK(F142),0,1),1)</f>
        <v>1</v>
      </c>
      <c r="V148" s="35"/>
    </row>
    <row r="149" spans="1:22" s="159" customFormat="1" ht="90.75" thickBot="1" x14ac:dyDescent="0.35">
      <c r="B149" s="17"/>
      <c r="C149" s="18"/>
      <c r="D149" s="475" t="s">
        <v>425</v>
      </c>
      <c r="E149" s="604"/>
      <c r="F149" s="660"/>
      <c r="G149" s="17"/>
      <c r="I149" s="35"/>
      <c r="J149" s="35"/>
      <c r="K149" s="35"/>
      <c r="L149" s="58" t="s">
        <v>311</v>
      </c>
      <c r="M149" s="56">
        <v>2</v>
      </c>
      <c r="N149" s="35"/>
      <c r="O149" s="233"/>
      <c r="P149" s="85" t="s">
        <v>383</v>
      </c>
      <c r="Q149" s="54" t="e">
        <f>VLOOKUP(Q146,M4:N6,2,FALSE)</f>
        <v>#N/A</v>
      </c>
      <c r="R149" s="35"/>
      <c r="S149" s="35"/>
      <c r="T149" s="85" t="s">
        <v>460</v>
      </c>
      <c r="U149" s="82">
        <f>IF(U148+U146=2,1,0)</f>
        <v>1</v>
      </c>
      <c r="V149" s="35"/>
    </row>
    <row r="150" spans="1:22" ht="12.95" customHeight="1" x14ac:dyDescent="0.3">
      <c r="B150" s="5"/>
      <c r="C150" s="1"/>
      <c r="D150" s="150"/>
      <c r="E150" s="30"/>
      <c r="F150" s="30"/>
      <c r="G150" s="5"/>
      <c r="I150"/>
      <c r="J150"/>
      <c r="K150"/>
      <c r="L150" s="58" t="s">
        <v>312</v>
      </c>
      <c r="M150" s="56">
        <v>2</v>
      </c>
      <c r="N150"/>
      <c r="O150"/>
      <c r="P150"/>
      <c r="Q150"/>
      <c r="R150"/>
      <c r="S150"/>
      <c r="T150" s="88"/>
      <c r="U150" s="88"/>
      <c r="V150"/>
    </row>
    <row r="151" spans="1:22" s="202" customFormat="1" ht="20.100000000000001" customHeight="1" x14ac:dyDescent="0.25">
      <c r="A151" s="116"/>
      <c r="B151" s="27"/>
      <c r="C151" s="128" t="s">
        <v>92</v>
      </c>
      <c r="D151" s="132"/>
      <c r="E151" s="164"/>
      <c r="F151" s="131"/>
      <c r="G151" s="5"/>
      <c r="H151" s="116"/>
      <c r="I151" s="88"/>
      <c r="J151" s="88"/>
      <c r="K151" s="88"/>
      <c r="L151" s="58" t="s">
        <v>313</v>
      </c>
      <c r="M151" s="56">
        <v>2</v>
      </c>
      <c r="N151" s="88"/>
      <c r="O151" s="233"/>
      <c r="P151"/>
      <c r="Q151"/>
      <c r="R151" s="88"/>
      <c r="S151" s="88"/>
      <c r="T151" s="88"/>
      <c r="U151" s="88"/>
      <c r="V151" s="88"/>
    </row>
    <row r="152" spans="1:22" x14ac:dyDescent="0.3">
      <c r="B152" s="5"/>
      <c r="C152" s="1"/>
      <c r="D152" s="189" t="s">
        <v>73</v>
      </c>
      <c r="E152" s="611" t="s">
        <v>162</v>
      </c>
      <c r="F152" s="612"/>
      <c r="G152" s="5"/>
      <c r="I152"/>
      <c r="J152"/>
      <c r="K152"/>
      <c r="L152" s="58" t="s">
        <v>314</v>
      </c>
      <c r="M152" s="56">
        <v>2</v>
      </c>
      <c r="N152"/>
      <c r="O152"/>
      <c r="P152"/>
      <c r="Q152"/>
      <c r="R152"/>
      <c r="S152"/>
      <c r="T152" s="53" t="s">
        <v>348</v>
      </c>
      <c r="U152" s="54">
        <f>IF(E142="",0,0)</f>
        <v>0</v>
      </c>
      <c r="V152"/>
    </row>
    <row r="153" spans="1:22" ht="35.25" customHeight="1" thickBot="1" x14ac:dyDescent="0.35">
      <c r="B153" s="5"/>
      <c r="C153" s="1"/>
      <c r="D153" s="152" t="s">
        <v>74</v>
      </c>
      <c r="E153" s="220"/>
      <c r="F153" s="221"/>
      <c r="G153" s="5"/>
      <c r="I153"/>
      <c r="J153"/>
      <c r="K153"/>
      <c r="L153" s="58" t="s">
        <v>315</v>
      </c>
      <c r="M153" s="56">
        <v>1</v>
      </c>
      <c r="N153"/>
      <c r="O153"/>
      <c r="P153" s="85" t="s">
        <v>364</v>
      </c>
      <c r="Q153" s="54" t="e">
        <f>IF(E142="Ja","Niedrig",Q149)</f>
        <v>#N/A</v>
      </c>
      <c r="R153"/>
      <c r="S153"/>
      <c r="T153" s="53" t="s">
        <v>349</v>
      </c>
      <c r="U153" s="54">
        <f>IF(E142="Ja",1,0)</f>
        <v>0</v>
      </c>
      <c r="V153"/>
    </row>
    <row r="154" spans="1:22" ht="12.95" customHeight="1" x14ac:dyDescent="0.3">
      <c r="A154" s="120"/>
      <c r="B154" s="5"/>
      <c r="C154" s="1"/>
      <c r="D154" s="150"/>
      <c r="E154" s="186"/>
      <c r="F154" s="148"/>
      <c r="G154" s="5"/>
      <c r="H154" s="120"/>
      <c r="I154"/>
      <c r="J154"/>
      <c r="K154"/>
      <c r="L154" s="58" t="s">
        <v>316</v>
      </c>
      <c r="M154" s="56">
        <v>1</v>
      </c>
      <c r="N154"/>
      <c r="O154"/>
      <c r="P154"/>
      <c r="Q154"/>
      <c r="R154"/>
      <c r="S154"/>
      <c r="T154" s="53" t="s">
        <v>350</v>
      </c>
      <c r="U154" s="54">
        <f>IF(OR(E142="Nein",E142="Unsicher"),2,0)</f>
        <v>0</v>
      </c>
      <c r="V154"/>
    </row>
    <row r="155" spans="1:22" s="202" customFormat="1" ht="20.100000000000001" customHeight="1" x14ac:dyDescent="0.25">
      <c r="A155" s="116"/>
      <c r="B155" s="27"/>
      <c r="C155" s="128" t="s">
        <v>99</v>
      </c>
      <c r="D155" s="132"/>
      <c r="E155" s="130"/>
      <c r="F155" s="131" t="s">
        <v>239</v>
      </c>
      <c r="G155" s="74"/>
      <c r="H155" s="116"/>
      <c r="I155" s="86"/>
      <c r="J155" s="86"/>
      <c r="K155" s="86"/>
      <c r="L155" s="58" t="s">
        <v>317</v>
      </c>
      <c r="M155" s="56">
        <v>1</v>
      </c>
      <c r="N155" s="88"/>
      <c r="O155" s="88"/>
      <c r="P155" s="88"/>
      <c r="Q155" s="88"/>
      <c r="R155" s="88"/>
      <c r="S155" s="88"/>
      <c r="T155" s="85" t="s">
        <v>351</v>
      </c>
      <c r="U155" s="82">
        <f>MAX(U152:U154)</f>
        <v>0</v>
      </c>
      <c r="V155" s="88"/>
    </row>
    <row r="156" spans="1:22" ht="30" customHeight="1" x14ac:dyDescent="0.3">
      <c r="A156" s="120"/>
      <c r="B156" s="5"/>
      <c r="C156" s="1"/>
      <c r="D156" s="143" t="s">
        <v>118</v>
      </c>
      <c r="E156" s="238" t="str">
        <f>IF(F156="ok",M139,"FEHLER")</f>
        <v>FEHLER</v>
      </c>
      <c r="F156" s="195" t="str">
        <f>IF(U138=1,"Keine Angaben!",(IF(U137&gt;0,"Sensitivitätsanalyse unvollständig oder fehlerhaft ausgefüllt. Bitte Eingaben überprüfen!","ok")))</f>
        <v>Keine Angaben!</v>
      </c>
      <c r="G156" s="74"/>
      <c r="H156" s="120"/>
      <c r="I156" s="74"/>
      <c r="J156" s="74"/>
      <c r="K156" s="74"/>
      <c r="L156" s="58" t="s">
        <v>318</v>
      </c>
      <c r="M156" s="56">
        <v>1</v>
      </c>
      <c r="N156"/>
      <c r="O156"/>
      <c r="P156"/>
      <c r="Q156"/>
      <c r="R156"/>
      <c r="S156"/>
      <c r="T156" s="85" t="s">
        <v>352</v>
      </c>
      <c r="U156" s="82" t="str">
        <f>U155&amp;"_"&amp;U149</f>
        <v>0_1</v>
      </c>
      <c r="V156"/>
    </row>
    <row r="157" spans="1:22" ht="30" customHeight="1" x14ac:dyDescent="0.3">
      <c r="A157" s="120"/>
      <c r="B157" s="5"/>
      <c r="C157" s="1"/>
      <c r="D157" s="142" t="s">
        <v>117</v>
      </c>
      <c r="E157" s="239" t="str">
        <f>IF(F157="ok",Q153,"FEHLER")</f>
        <v>FEHLER</v>
      </c>
      <c r="F157" s="197" t="str">
        <f>VLOOKUP(U156,$T$4:$V$9,2,FALSE)</f>
        <v>keine Angaben!</v>
      </c>
      <c r="G157" s="74"/>
      <c r="H157" s="120"/>
      <c r="I157" s="74"/>
      <c r="J157" s="74"/>
      <c r="K157" s="74"/>
      <c r="L157" s="58" t="s">
        <v>319</v>
      </c>
      <c r="M157" s="56">
        <v>1</v>
      </c>
      <c r="N157"/>
      <c r="O157"/>
      <c r="P157"/>
      <c r="Q157"/>
      <c r="R157"/>
      <c r="S157"/>
      <c r="T157"/>
      <c r="U157"/>
      <c r="V157"/>
    </row>
    <row r="158" spans="1:22" ht="30" customHeight="1" x14ac:dyDescent="0.3">
      <c r="A158" s="120"/>
      <c r="B158" s="5"/>
      <c r="C158" s="1"/>
      <c r="D158" s="142" t="s">
        <v>119</v>
      </c>
      <c r="E158" s="239" t="str">
        <f>IF(AND(F156="ok",F157="ok"),P160,"FEHLER")</f>
        <v>FEHLER</v>
      </c>
      <c r="F158" s="197" t="str">
        <f>IF(AND(F156="ok",F157="ok"),"ok","Sensitivitäts- und/oder Expositionsanalyse fehlend oder fehlerhaft")</f>
        <v>Sensitivitäts- und/oder Expositionsanalyse fehlend oder fehlerhaft</v>
      </c>
      <c r="G158" s="74"/>
      <c r="H158" s="120"/>
      <c r="I158" s="74"/>
      <c r="J158" s="74"/>
      <c r="K158" s="74"/>
      <c r="L158" s="58" t="s">
        <v>320</v>
      </c>
      <c r="M158" s="56">
        <v>1</v>
      </c>
      <c r="N158"/>
      <c r="O158"/>
      <c r="P158"/>
      <c r="Q158"/>
      <c r="R158"/>
      <c r="S158"/>
      <c r="T158"/>
      <c r="U158"/>
      <c r="V158"/>
    </row>
    <row r="159" spans="1:22" ht="16.5" customHeight="1" x14ac:dyDescent="0.3">
      <c r="A159" s="120"/>
      <c r="B159" s="5"/>
      <c r="C159" s="1"/>
      <c r="D159" s="141" t="s">
        <v>129</v>
      </c>
      <c r="E159" s="616" t="str">
        <f>IF(AND(F156="ok",F157="ok"),VLOOKUP(E158,$Q$4:$R$12,2,FALSE),"FEHLER")</f>
        <v>FEHLER</v>
      </c>
      <c r="F159" s="690" t="str">
        <f>IF(AND(F156="ok",F157="ok"),"ok","Sensitivitäts- und/oder Expositionsanalyse fehlend oder fehlerhaft")</f>
        <v>Sensitivitäts- und/oder Expositionsanalyse fehlend oder fehlerhaft</v>
      </c>
      <c r="G159" s="74"/>
      <c r="H159" s="120"/>
      <c r="I159" s="74"/>
      <c r="J159" s="74"/>
      <c r="K159" s="74"/>
      <c r="L159" s="45" t="s">
        <v>220</v>
      </c>
      <c r="M159" s="44"/>
      <c r="N159" s="45"/>
      <c r="O159" s="45"/>
      <c r="P159" s="77" t="str">
        <f>E156&amp;"_"&amp;E157</f>
        <v>FEHLER_FEHLER</v>
      </c>
      <c r="Q159"/>
      <c r="R159"/>
      <c r="S159"/>
      <c r="T159"/>
      <c r="U159"/>
      <c r="V159"/>
    </row>
    <row r="160" spans="1:22" ht="15.95" customHeight="1" thickBot="1" x14ac:dyDescent="0.35">
      <c r="B160" s="5"/>
      <c r="C160" s="1"/>
      <c r="D160" s="472" t="s">
        <v>724</v>
      </c>
      <c r="E160" s="617"/>
      <c r="F160" s="619"/>
      <c r="G160" s="74"/>
      <c r="I160" s="73"/>
      <c r="J160" s="73"/>
      <c r="K160" s="73"/>
      <c r="L160" s="45" t="s">
        <v>221</v>
      </c>
      <c r="M160" s="44"/>
      <c r="N160" s="45"/>
      <c r="O160" s="45"/>
      <c r="P160" s="77" t="e">
        <f>VLOOKUP(P159,$P$4:$R$12,2,FALSE)</f>
        <v>#N/A</v>
      </c>
      <c r="Q160"/>
      <c r="R160"/>
      <c r="S160"/>
      <c r="T160"/>
      <c r="U160"/>
      <c r="V160"/>
    </row>
    <row r="161" spans="1:23" ht="69.95" customHeight="1" x14ac:dyDescent="0.3">
      <c r="B161" s="5"/>
      <c r="C161" s="1"/>
      <c r="D161" s="1"/>
      <c r="E161" s="149"/>
      <c r="F161" s="103"/>
      <c r="G161" s="5"/>
      <c r="I161"/>
      <c r="J161"/>
      <c r="K161"/>
      <c r="L161"/>
      <c r="M161"/>
      <c r="N161"/>
      <c r="O161"/>
      <c r="P161"/>
      <c r="Q161"/>
      <c r="R161"/>
      <c r="S161"/>
      <c r="T161"/>
      <c r="U161"/>
      <c r="V161"/>
    </row>
    <row r="162" spans="1:23" s="116" customFormat="1" ht="30" customHeight="1" x14ac:dyDescent="0.25">
      <c r="B162" s="7"/>
      <c r="C162" s="126"/>
      <c r="D162" s="126" t="s">
        <v>388</v>
      </c>
      <c r="E162" s="127"/>
      <c r="F162" s="127"/>
      <c r="G162" s="86"/>
      <c r="I162" s="86"/>
      <c r="J162" s="86"/>
      <c r="K162" s="86"/>
      <c r="L162" s="86"/>
      <c r="M162" s="86"/>
      <c r="N162" s="86"/>
      <c r="O162" s="64"/>
      <c r="P162" s="86"/>
      <c r="Q162" s="86"/>
      <c r="R162" s="36"/>
      <c r="S162" s="36"/>
      <c r="T162" s="36"/>
      <c r="U162" s="36"/>
      <c r="V162" s="36"/>
      <c r="W162" s="200"/>
    </row>
    <row r="163" spans="1:23" s="133" customFormat="1" x14ac:dyDescent="0.25">
      <c r="A163" s="120"/>
      <c r="B163" s="5"/>
      <c r="C163" s="11"/>
      <c r="D163" s="11"/>
      <c r="E163" s="151" t="s">
        <v>408</v>
      </c>
      <c r="F163" s="151" t="s">
        <v>390</v>
      </c>
      <c r="G163" s="5"/>
      <c r="H163" s="120"/>
      <c r="I163" s="76"/>
      <c r="J163" s="76"/>
      <c r="K163" s="76"/>
      <c r="L163" s="76"/>
      <c r="M163" s="76"/>
      <c r="N163" s="76"/>
      <c r="O163" s="76"/>
      <c r="P163" s="76"/>
      <c r="Q163" s="76"/>
      <c r="R163" s="76"/>
      <c r="S163" s="76"/>
      <c r="T163" s="76"/>
      <c r="U163" s="76"/>
      <c r="V163" s="76"/>
    </row>
    <row r="164" spans="1:23" s="162" customFormat="1" ht="20.100000000000001" customHeight="1" x14ac:dyDescent="0.25">
      <c r="A164" s="120"/>
      <c r="B164" s="5"/>
      <c r="C164" s="128" t="s">
        <v>116</v>
      </c>
      <c r="D164" s="129"/>
      <c r="E164" s="130"/>
      <c r="F164" s="131"/>
      <c r="G164" s="5"/>
      <c r="H164" s="120"/>
      <c r="I164" s="110"/>
      <c r="J164" s="110"/>
      <c r="K164" s="120"/>
      <c r="O164" s="135"/>
      <c r="R164" s="135"/>
      <c r="S164" s="135"/>
      <c r="T164" s="135"/>
      <c r="U164" s="135"/>
      <c r="V164" s="135"/>
    </row>
    <row r="165" spans="1:23" ht="44.1" customHeight="1" x14ac:dyDescent="0.3">
      <c r="A165" s="120"/>
      <c r="B165" s="5"/>
      <c r="C165" s="1"/>
      <c r="D165" s="12" t="s">
        <v>403</v>
      </c>
      <c r="E165" s="603"/>
      <c r="F165" s="666"/>
      <c r="G165" s="5"/>
      <c r="H165" s="120"/>
      <c r="I165"/>
      <c r="J165"/>
      <c r="K165" s="74"/>
      <c r="L165" s="71" t="s">
        <v>234</v>
      </c>
      <c r="M165" s="44"/>
      <c r="N165" s="45"/>
      <c r="O165" s="45"/>
      <c r="P165" s="85" t="s">
        <v>392</v>
      </c>
      <c r="Q165" s="44"/>
      <c r="R165" s="45"/>
      <c r="S165" s="45"/>
      <c r="T165" s="45"/>
      <c r="U165" s="48"/>
      <c r="V165" s="48"/>
    </row>
    <row r="166" spans="1:23" s="159" customFormat="1" ht="15.95" customHeight="1" x14ac:dyDescent="0.3">
      <c r="A166" s="121"/>
      <c r="B166" s="17"/>
      <c r="C166" s="18"/>
      <c r="D166" s="466" t="s">
        <v>726</v>
      </c>
      <c r="E166" s="629"/>
      <c r="F166" s="699"/>
      <c r="G166" s="17"/>
      <c r="H166" s="121"/>
      <c r="I166" s="35"/>
      <c r="J166" s="35"/>
      <c r="K166" s="75"/>
      <c r="L166" s="52"/>
      <c r="M166" s="52"/>
      <c r="N166" s="52"/>
      <c r="O166" s="66"/>
      <c r="P166" s="35"/>
      <c r="Q166" s="35"/>
      <c r="R166" s="47"/>
      <c r="S166" s="35"/>
      <c r="T166" s="35"/>
      <c r="U166" s="52"/>
      <c r="V166" s="52"/>
    </row>
    <row r="167" spans="1:23" ht="35.1" customHeight="1" x14ac:dyDescent="0.3">
      <c r="A167" s="120"/>
      <c r="B167" s="5"/>
      <c r="C167" s="1"/>
      <c r="D167" s="460" t="s">
        <v>91</v>
      </c>
      <c r="E167" s="614"/>
      <c r="F167" s="615"/>
      <c r="G167" s="5"/>
      <c r="H167" s="120"/>
      <c r="I167"/>
      <c r="J167"/>
      <c r="K167" s="74"/>
      <c r="L167" s="43" t="s">
        <v>196</v>
      </c>
      <c r="M167" s="54" t="str">
        <f>IF(ISBLANK(E170),"",VLOOKUP(E170,$L$4:$M$7,2,FALSE))</f>
        <v/>
      </c>
      <c r="N167" s="45"/>
      <c r="O167" s="45"/>
      <c r="P167" s="53" t="s">
        <v>226</v>
      </c>
      <c r="Q167" s="54">
        <f>IF(E170="Keine",IF(ISBLANK(F170),1,0),IF(F170&lt;&gt;"",1,0))</f>
        <v>0</v>
      </c>
      <c r="R167" s="45"/>
      <c r="S167" s="45"/>
      <c r="T167" s="53" t="s">
        <v>225</v>
      </c>
      <c r="U167" s="54">
        <f>COUNTA(E167:F169,E170:E176)</f>
        <v>0</v>
      </c>
      <c r="V167" s="48"/>
    </row>
    <row r="168" spans="1:23" ht="23.45" customHeight="1" x14ac:dyDescent="0.3">
      <c r="A168" s="120"/>
      <c r="B168" s="5"/>
      <c r="C168" s="1"/>
      <c r="D168" s="101" t="s">
        <v>38</v>
      </c>
      <c r="E168" s="632"/>
      <c r="F168" s="633"/>
      <c r="G168" s="5"/>
      <c r="H168" s="120"/>
      <c r="I168"/>
      <c r="J168"/>
      <c r="K168" s="74"/>
      <c r="L168" s="639" t="s">
        <v>197</v>
      </c>
      <c r="M168" s="637" t="str">
        <f>IF(ISBLANK(E171),"",VLOOKUP(E171,$L$4:$M$7,2,FALSE))</f>
        <v/>
      </c>
      <c r="N168" s="243" t="s">
        <v>227</v>
      </c>
      <c r="O168" s="53"/>
      <c r="P168" s="244"/>
      <c r="Q168" s="637">
        <f>IF(E171="Keine",IF(ISBLANK(F171),1,0),IF(F171&lt;&gt;"",1,0))</f>
        <v>0</v>
      </c>
      <c r="R168" s="45"/>
      <c r="S168" s="45"/>
      <c r="T168" s="53" t="s">
        <v>391</v>
      </c>
      <c r="U168" s="54">
        <f>SUM(Q167:Q173)</f>
        <v>0</v>
      </c>
      <c r="V168" s="48"/>
    </row>
    <row r="169" spans="1:23" s="159" customFormat="1" ht="30" x14ac:dyDescent="0.3">
      <c r="A169" s="121"/>
      <c r="B169" s="17"/>
      <c r="C169" s="1"/>
      <c r="D169" s="466" t="s">
        <v>725</v>
      </c>
      <c r="E169" s="634"/>
      <c r="F169" s="615"/>
      <c r="G169" s="17"/>
      <c r="H169" s="121"/>
      <c r="I169" s="35"/>
      <c r="J169" s="35"/>
      <c r="K169" s="74"/>
      <c r="L169" s="639"/>
      <c r="M169" s="638"/>
      <c r="N169" s="243"/>
      <c r="O169" s="53"/>
      <c r="P169" s="244"/>
      <c r="Q169" s="638"/>
      <c r="R169" s="45"/>
      <c r="S169" s="45"/>
      <c r="T169" s="45"/>
      <c r="U169" s="48"/>
      <c r="V169" s="48"/>
    </row>
    <row r="170" spans="1:23" ht="45" customHeight="1" x14ac:dyDescent="0.3">
      <c r="A170" s="120"/>
      <c r="B170" s="5"/>
      <c r="C170" s="1"/>
      <c r="D170" s="460" t="s">
        <v>409</v>
      </c>
      <c r="E170" s="356"/>
      <c r="F170" s="205"/>
      <c r="G170" s="5"/>
      <c r="H170" s="120"/>
      <c r="I170"/>
      <c r="J170"/>
      <c r="K170" s="74"/>
      <c r="L170" s="43" t="s">
        <v>198</v>
      </c>
      <c r="M170" s="54" t="str">
        <f>IF(ISBLANK(E172),"",VLOOKUP(E172,$L$4:$M$7,2,FALSE))</f>
        <v/>
      </c>
      <c r="N170" s="45"/>
      <c r="O170" s="45"/>
      <c r="P170" s="53" t="s">
        <v>228</v>
      </c>
      <c r="Q170" s="54">
        <f>IF(E172="Keine",IF(ISBLANK(F172),1,0),IF(F172&lt;&gt;"",1,0))</f>
        <v>0</v>
      </c>
      <c r="R170" s="45"/>
      <c r="S170" s="45"/>
      <c r="T170" s="53" t="s">
        <v>235</v>
      </c>
      <c r="U170" s="54">
        <f>U168+U167</f>
        <v>0</v>
      </c>
      <c r="V170" s="48"/>
    </row>
    <row r="171" spans="1:23" ht="35.1" customHeight="1" x14ac:dyDescent="0.3">
      <c r="A171" s="120"/>
      <c r="B171" s="5"/>
      <c r="C171" s="1"/>
      <c r="D171" s="460" t="s">
        <v>405</v>
      </c>
      <c r="E171" s="204"/>
      <c r="F171" s="206"/>
      <c r="G171" s="5"/>
      <c r="H171" s="120"/>
      <c r="I171"/>
      <c r="J171"/>
      <c r="K171" s="74"/>
      <c r="L171" s="43" t="s">
        <v>199</v>
      </c>
      <c r="M171" s="54" t="str">
        <f>IF(ISBLANK(E173),"",VLOOKUP(E173,$L$4:$M$7,2,FALSE))</f>
        <v/>
      </c>
      <c r="N171" s="45"/>
      <c r="O171" s="45"/>
      <c r="P171" s="53" t="s">
        <v>229</v>
      </c>
      <c r="Q171" s="54">
        <f>IF(E173="Keine",IF(ISBLANK(F173),1,0),IF(F173&lt;&gt;"",1,0))</f>
        <v>0</v>
      </c>
      <c r="R171" s="45"/>
      <c r="S171" s="45"/>
      <c r="T171" s="53" t="s">
        <v>241</v>
      </c>
      <c r="U171" s="54">
        <f>IF(AND(E165="",U170&gt;0),1,0)</f>
        <v>0</v>
      </c>
      <c r="V171" s="48"/>
    </row>
    <row r="172" spans="1:23" ht="35.1" customHeight="1" x14ac:dyDescent="0.3">
      <c r="A172" s="120"/>
      <c r="B172" s="5"/>
      <c r="C172" s="1"/>
      <c r="D172" s="154" t="s">
        <v>406</v>
      </c>
      <c r="E172" s="207"/>
      <c r="F172" s="206"/>
      <c r="G172" s="5"/>
      <c r="H172" s="120"/>
      <c r="I172"/>
      <c r="J172"/>
      <c r="K172" s="74"/>
      <c r="L172" s="43" t="s">
        <v>200</v>
      </c>
      <c r="M172" s="54" t="str">
        <f>IF(ISBLANK(E174),"",VLOOKUP(E174,$L$4:$M$7,2,FALSE))</f>
        <v/>
      </c>
      <c r="N172" s="45"/>
      <c r="O172" s="45"/>
      <c r="P172" s="53" t="s">
        <v>230</v>
      </c>
      <c r="Q172" s="54">
        <f>IF(E174="Keine",IF(ISBLANK(F174),1,0),IF(F174&lt;&gt;"",1,0))</f>
        <v>0</v>
      </c>
      <c r="R172" s="45"/>
      <c r="S172" s="45"/>
      <c r="T172" s="53" t="s">
        <v>236</v>
      </c>
      <c r="U172" s="54">
        <f>IF(AND(E165="Nein",U170&gt;0),1,0)</f>
        <v>0</v>
      </c>
      <c r="V172" s="48"/>
    </row>
    <row r="173" spans="1:23" ht="45" customHeight="1" x14ac:dyDescent="0.3">
      <c r="A173" s="120"/>
      <c r="B173" s="5"/>
      <c r="C173" s="1"/>
      <c r="D173" s="154" t="s">
        <v>410</v>
      </c>
      <c r="E173" s="207"/>
      <c r="F173" s="206"/>
      <c r="G173" s="5"/>
      <c r="H173" s="120"/>
      <c r="I173"/>
      <c r="J173"/>
      <c r="K173" s="74"/>
      <c r="L173" s="45"/>
      <c r="M173" s="44"/>
      <c r="N173" s="45"/>
      <c r="O173" s="45"/>
      <c r="P173" s="53" t="s">
        <v>231</v>
      </c>
      <c r="Q173" s="54">
        <f>IF(E175="Nein",IF(ISBLANK(F175),1,0),IF(F175&lt;&gt;"",1,0))</f>
        <v>0</v>
      </c>
      <c r="R173" s="45"/>
      <c r="S173" s="45"/>
      <c r="T173" s="53" t="s">
        <v>237</v>
      </c>
      <c r="U173" s="54">
        <f>IF(AND(E165="Ja",U170&lt;&gt;14),1,0)</f>
        <v>0</v>
      </c>
      <c r="V173" s="48"/>
    </row>
    <row r="174" spans="1:23" ht="60" customHeight="1" x14ac:dyDescent="0.3">
      <c r="A174" s="120"/>
      <c r="B174" s="5"/>
      <c r="C174" s="1"/>
      <c r="D174" s="460" t="s">
        <v>407</v>
      </c>
      <c r="E174" s="204"/>
      <c r="F174" s="206"/>
      <c r="G174" s="5"/>
      <c r="H174" s="120"/>
      <c r="I174"/>
      <c r="J174"/>
      <c r="K174" s="74"/>
      <c r="L174" s="84" t="s">
        <v>232</v>
      </c>
      <c r="M174" s="82">
        <f>MAX(M167:M172)</f>
        <v>0</v>
      </c>
      <c r="N174" s="45"/>
      <c r="O174" s="45"/>
      <c r="P174" s="45"/>
      <c r="Q174" s="44"/>
      <c r="R174" s="45"/>
      <c r="S174" s="45"/>
      <c r="T174" s="53" t="s">
        <v>238</v>
      </c>
      <c r="U174" s="54">
        <f>SUM(U171:U173)</f>
        <v>0</v>
      </c>
      <c r="V174" s="48"/>
    </row>
    <row r="175" spans="1:23" ht="45" customHeight="1" x14ac:dyDescent="0.3">
      <c r="A175" s="120"/>
      <c r="B175" s="5"/>
      <c r="C175" s="1"/>
      <c r="D175" s="144" t="s">
        <v>183</v>
      </c>
      <c r="E175" s="630"/>
      <c r="F175" s="647"/>
      <c r="G175" s="5"/>
      <c r="H175" s="120"/>
      <c r="I175"/>
      <c r="J175"/>
      <c r="K175" s="74"/>
      <c r="L175" s="83" t="s">
        <v>233</v>
      </c>
      <c r="M175" s="82">
        <f>IF(E175="Ja",M174-1,M174)</f>
        <v>0</v>
      </c>
      <c r="N175" s="45"/>
      <c r="O175" s="45"/>
      <c r="P175" s="45"/>
      <c r="Q175" s="44"/>
      <c r="R175" s="45"/>
      <c r="S175" s="45"/>
      <c r="T175" s="53" t="s">
        <v>240</v>
      </c>
      <c r="U175" s="54">
        <f>IF(AND(E165="",U170=0),1,0)</f>
        <v>1</v>
      </c>
      <c r="V175" s="48"/>
    </row>
    <row r="176" spans="1:23" s="159" customFormat="1" ht="15.95" customHeight="1" thickBot="1" x14ac:dyDescent="0.35">
      <c r="A176" s="121"/>
      <c r="B176" s="17"/>
      <c r="C176" s="18"/>
      <c r="D176" s="481" t="s">
        <v>727</v>
      </c>
      <c r="E176" s="631"/>
      <c r="F176" s="648"/>
      <c r="G176" s="17"/>
      <c r="H176" s="121"/>
      <c r="I176" s="35"/>
      <c r="J176" s="35"/>
      <c r="K176" s="75"/>
      <c r="L176" s="71" t="s">
        <v>195</v>
      </c>
      <c r="M176" s="82" t="str">
        <f>IF(E165="Ja",VLOOKUP(M175,$M$4:$N$8,2,FALSE),"Niedrig")</f>
        <v>Niedrig</v>
      </c>
      <c r="N176" s="52"/>
      <c r="O176" s="52"/>
      <c r="P176" s="35"/>
      <c r="Q176" s="35"/>
      <c r="R176" s="47"/>
      <c r="S176" s="47"/>
      <c r="T176" s="47"/>
      <c r="U176" s="52"/>
      <c r="V176" s="52"/>
    </row>
    <row r="177" spans="1:22" ht="12.95" customHeight="1" x14ac:dyDescent="0.3">
      <c r="A177" s="120"/>
      <c r="B177" s="5"/>
      <c r="C177" s="1"/>
      <c r="D177" s="99"/>
      <c r="E177" s="145"/>
      <c r="F177" s="100"/>
      <c r="G177" s="5"/>
      <c r="H177" s="120"/>
      <c r="I177"/>
      <c r="J177"/>
      <c r="K177" s="74"/>
      <c r="L177" s="45"/>
      <c r="M177" s="44"/>
      <c r="N177" s="45"/>
      <c r="O177" s="45"/>
      <c r="P177" s="45"/>
      <c r="Q177" s="44"/>
      <c r="R177" s="45"/>
      <c r="S177" s="45"/>
      <c r="T177" s="45"/>
      <c r="U177" s="48"/>
      <c r="V177" s="48"/>
    </row>
    <row r="178" spans="1:22" s="202" customFormat="1" ht="20.100000000000001" customHeight="1" x14ac:dyDescent="0.25">
      <c r="A178" s="116"/>
      <c r="B178" s="5"/>
      <c r="C178" s="128" t="s">
        <v>93</v>
      </c>
      <c r="D178" s="132"/>
      <c r="E178" s="164"/>
      <c r="F178" s="165"/>
      <c r="G178" s="5"/>
      <c r="H178" s="116"/>
      <c r="I178" s="88"/>
      <c r="J178" s="88"/>
      <c r="K178" s="120"/>
      <c r="L178" s="162"/>
      <c r="M178" s="162"/>
      <c r="N178" s="162"/>
      <c r="O178" s="135"/>
      <c r="P178" s="162"/>
      <c r="Q178" s="162"/>
      <c r="R178" s="135"/>
      <c r="S178" s="135"/>
      <c r="T178" s="135"/>
      <c r="U178" s="135"/>
      <c r="V178" s="135"/>
    </row>
    <row r="179" spans="1:22" ht="31.5" customHeight="1" x14ac:dyDescent="0.3">
      <c r="A179" s="120"/>
      <c r="B179" s="5"/>
      <c r="C179" s="1"/>
      <c r="D179" s="12" t="s">
        <v>420</v>
      </c>
      <c r="E179" s="603"/>
      <c r="F179" s="609"/>
      <c r="G179" s="5"/>
      <c r="H179" s="120"/>
      <c r="I179"/>
      <c r="J179"/>
      <c r="K179"/>
      <c r="L179"/>
      <c r="M179"/>
      <c r="N179"/>
      <c r="O179" s="45"/>
      <c r="P179" s="45"/>
      <c r="Q179" s="45"/>
      <c r="R179" s="45"/>
      <c r="S179" s="45"/>
      <c r="T179" s="45"/>
      <c r="U179" s="85" t="s">
        <v>376</v>
      </c>
      <c r="V179"/>
    </row>
    <row r="180" spans="1:22" s="159" customFormat="1" ht="30" x14ac:dyDescent="0.3">
      <c r="A180" s="121"/>
      <c r="B180" s="17"/>
      <c r="C180" s="18"/>
      <c r="D180" s="466" t="s">
        <v>725</v>
      </c>
      <c r="E180" s="629"/>
      <c r="F180" s="610"/>
      <c r="G180" s="17"/>
      <c r="H180" s="121"/>
      <c r="I180" s="35"/>
      <c r="J180" s="35"/>
      <c r="K180" s="35"/>
      <c r="L180" s="58" t="s">
        <v>323</v>
      </c>
      <c r="M180" s="56" t="s">
        <v>90</v>
      </c>
      <c r="N180" s="35"/>
      <c r="O180" s="47"/>
      <c r="P180" s="47"/>
      <c r="Q180" s="47"/>
      <c r="R180" s="45"/>
      <c r="S180" s="45"/>
      <c r="T180" s="53" t="s">
        <v>348</v>
      </c>
      <c r="U180" s="54">
        <f>IF(E179="",0,0)</f>
        <v>0</v>
      </c>
      <c r="V180" s="35"/>
    </row>
    <row r="181" spans="1:22" ht="29.1" customHeight="1" x14ac:dyDescent="0.3">
      <c r="B181" s="5"/>
      <c r="C181" s="1"/>
      <c r="D181" s="12" t="s">
        <v>81</v>
      </c>
      <c r="E181" s="603"/>
      <c r="F181" s="658"/>
      <c r="G181" s="5"/>
      <c r="I181"/>
      <c r="J181"/>
      <c r="K181"/>
      <c r="L181" s="58" t="s">
        <v>324</v>
      </c>
      <c r="M181" s="56" t="s">
        <v>90</v>
      </c>
      <c r="N181"/>
      <c r="O181" s="36"/>
      <c r="P181" s="237" t="s">
        <v>382</v>
      </c>
      <c r="Q181" s="54">
        <f>IF(OR($E$179="Ja",$E$179=""),IF(E181="",1,0),IF(E181&lt;&gt;"",1,0))</f>
        <v>1</v>
      </c>
      <c r="R181" s="45"/>
      <c r="S181" s="45"/>
      <c r="T181" s="53" t="s">
        <v>349</v>
      </c>
      <c r="U181" s="54">
        <f>IF(E179="Ja",1,0)</f>
        <v>0</v>
      </c>
      <c r="V181"/>
    </row>
    <row r="182" spans="1:22" s="159" customFormat="1" ht="15.95" customHeight="1" x14ac:dyDescent="0.3">
      <c r="B182" s="17"/>
      <c r="C182" s="18"/>
      <c r="D182" s="468" t="s">
        <v>80</v>
      </c>
      <c r="E182" s="603"/>
      <c r="F182" s="659"/>
      <c r="G182" s="17"/>
      <c r="I182" s="35"/>
      <c r="J182" s="35"/>
      <c r="K182" s="35"/>
      <c r="L182" s="58" t="s">
        <v>325</v>
      </c>
      <c r="M182" s="56" t="s">
        <v>193</v>
      </c>
      <c r="N182" s="35"/>
      <c r="O182" s="47"/>
      <c r="P182" s="36"/>
      <c r="Q182" s="36"/>
      <c r="R182" s="45"/>
      <c r="S182" s="45"/>
      <c r="T182" s="53" t="s">
        <v>350</v>
      </c>
      <c r="U182" s="54">
        <f>IF(OR(E179="Nein",E179="Unsicher"),2,0)</f>
        <v>0</v>
      </c>
      <c r="V182" s="35"/>
    </row>
    <row r="183" spans="1:22" s="159" customFormat="1" ht="75.75" thickBot="1" x14ac:dyDescent="0.35">
      <c r="B183" s="17"/>
      <c r="C183" s="18"/>
      <c r="D183" s="473" t="s">
        <v>426</v>
      </c>
      <c r="E183" s="604"/>
      <c r="F183" s="660"/>
      <c r="G183" s="17"/>
      <c r="I183" s="35"/>
      <c r="J183" s="35"/>
      <c r="K183" s="35"/>
      <c r="L183" s="58" t="s">
        <v>328</v>
      </c>
      <c r="M183" s="56" t="s">
        <v>192</v>
      </c>
      <c r="N183" s="35"/>
      <c r="O183" s="47"/>
      <c r="P183" s="36"/>
      <c r="Q183" s="36"/>
      <c r="R183" s="85"/>
      <c r="S183" s="85"/>
      <c r="T183" s="245"/>
      <c r="U183" s="82">
        <f>MAX(U180:U182)</f>
        <v>0</v>
      </c>
      <c r="V183" s="35"/>
    </row>
    <row r="184" spans="1:22" ht="12.95" customHeight="1" x14ac:dyDescent="0.3">
      <c r="B184" s="5"/>
      <c r="C184" s="1"/>
      <c r="D184" s="150"/>
      <c r="E184" s="145"/>
      <c r="F184" s="30"/>
      <c r="G184" s="5"/>
      <c r="I184"/>
      <c r="J184"/>
      <c r="K184"/>
      <c r="L184" s="58" t="s">
        <v>326</v>
      </c>
      <c r="M184" s="56" t="s">
        <v>192</v>
      </c>
      <c r="N184"/>
      <c r="O184" s="47"/>
      <c r="P184" s="85" t="s">
        <v>458</v>
      </c>
      <c r="Q184" s="82">
        <f>IF(E179="Ja",IF(ISBLANK(F179),0,1),1)</f>
        <v>1</v>
      </c>
      <c r="R184" s="45"/>
      <c r="S184" s="45"/>
      <c r="T184" s="45"/>
      <c r="U184" s="45"/>
      <c r="V184"/>
    </row>
    <row r="185" spans="1:22" s="202" customFormat="1" ht="20.100000000000001" customHeight="1" x14ac:dyDescent="0.25">
      <c r="A185" s="116"/>
      <c r="B185" s="27"/>
      <c r="C185" s="128" t="s">
        <v>92</v>
      </c>
      <c r="D185" s="132"/>
      <c r="E185" s="164"/>
      <c r="F185" s="165"/>
      <c r="G185" s="5"/>
      <c r="H185" s="116"/>
      <c r="I185" s="88"/>
      <c r="J185" s="88"/>
      <c r="K185" s="88"/>
      <c r="L185" s="88"/>
      <c r="M185" s="88"/>
      <c r="N185" s="88"/>
      <c r="O185" s="88"/>
      <c r="P185" s="85" t="s">
        <v>460</v>
      </c>
      <c r="Q185" s="82">
        <f>IF(Q184+Q181=2,1,0)</f>
        <v>1</v>
      </c>
      <c r="R185" s="88"/>
      <c r="S185" s="88"/>
      <c r="T185" s="45"/>
      <c r="U185" s="45"/>
      <c r="V185" s="88"/>
    </row>
    <row r="186" spans="1:22" x14ac:dyDescent="0.3">
      <c r="B186" s="5"/>
      <c r="C186" s="1"/>
      <c r="D186" s="153" t="s">
        <v>73</v>
      </c>
      <c r="E186" s="612" t="s">
        <v>162</v>
      </c>
      <c r="F186" s="612"/>
      <c r="G186" s="5"/>
      <c r="I186"/>
      <c r="J186"/>
      <c r="K186"/>
      <c r="L186" s="43" t="s">
        <v>327</v>
      </c>
      <c r="M186" s="82" t="e">
        <f>VLOOKUP(E181,L180:M184,2,FALSE)</f>
        <v>#N/A</v>
      </c>
      <c r="N186"/>
      <c r="O186"/>
      <c r="P186"/>
      <c r="Q186"/>
      <c r="R186"/>
      <c r="S186"/>
      <c r="T186"/>
      <c r="U186"/>
      <c r="V186"/>
    </row>
    <row r="187" spans="1:22" ht="35.25" customHeight="1" thickBot="1" x14ac:dyDescent="0.35">
      <c r="B187" s="5"/>
      <c r="C187" s="1"/>
      <c r="D187" s="156" t="s">
        <v>74</v>
      </c>
      <c r="E187" s="220"/>
      <c r="F187" s="221"/>
      <c r="G187" s="5"/>
      <c r="I187"/>
      <c r="J187"/>
      <c r="K187"/>
      <c r="L187" s="233" t="s">
        <v>290</v>
      </c>
      <c r="M187" s="82" t="e">
        <f>IF(E179="Ja","Niedrig",M186)</f>
        <v>#N/A</v>
      </c>
      <c r="N187"/>
      <c r="O187"/>
      <c r="P187"/>
      <c r="Q187"/>
      <c r="R187"/>
      <c r="S187"/>
      <c r="T187" s="85" t="s">
        <v>352</v>
      </c>
      <c r="U187" s="82" t="str">
        <f>U183&amp;"_"&amp;Q185</f>
        <v>0_1</v>
      </c>
      <c r="V187"/>
    </row>
    <row r="188" spans="1:22" ht="12.95" customHeight="1" x14ac:dyDescent="0.3">
      <c r="B188" s="5"/>
      <c r="C188" s="1"/>
      <c r="D188" s="12"/>
      <c r="E188" s="30"/>
      <c r="F188" s="30"/>
      <c r="G188" s="5"/>
      <c r="I188"/>
      <c r="J188"/>
      <c r="K188"/>
      <c r="L188"/>
      <c r="M188"/>
      <c r="N188"/>
      <c r="O188"/>
      <c r="P188"/>
      <c r="Q188"/>
      <c r="R188"/>
      <c r="S188"/>
      <c r="T188"/>
      <c r="U188"/>
      <c r="V188"/>
    </row>
    <row r="189" spans="1:22" s="202" customFormat="1" ht="20.100000000000001" customHeight="1" x14ac:dyDescent="0.25">
      <c r="A189" s="116"/>
      <c r="B189" s="27"/>
      <c r="C189" s="128" t="s">
        <v>99</v>
      </c>
      <c r="D189" s="132"/>
      <c r="E189" s="130"/>
      <c r="F189" s="131" t="s">
        <v>239</v>
      </c>
      <c r="G189" s="74"/>
      <c r="H189" s="116"/>
      <c r="I189" s="86"/>
      <c r="J189" s="86"/>
      <c r="K189" s="120"/>
      <c r="L189" s="162"/>
      <c r="M189" s="162"/>
      <c r="N189" s="162"/>
      <c r="O189" s="135"/>
      <c r="P189" s="162"/>
      <c r="Q189" s="162"/>
      <c r="R189" s="135"/>
      <c r="S189" s="135"/>
      <c r="T189" s="135"/>
      <c r="U189" s="135"/>
      <c r="V189" s="135"/>
    </row>
    <row r="190" spans="1:22" ht="30" customHeight="1" x14ac:dyDescent="0.3">
      <c r="A190" s="120"/>
      <c r="B190" s="5"/>
      <c r="C190" s="1"/>
      <c r="D190" s="143" t="s">
        <v>118</v>
      </c>
      <c r="E190" s="238" t="str">
        <f>IF(F190="ok",M176,"FEHLER")</f>
        <v>FEHLER</v>
      </c>
      <c r="F190" s="195" t="str">
        <f>IF(U175=1,"Keine Angaben!",(IF(U174&gt;0,"Sensitivitätsanalyse unvollständig oder fehlerhaft ausgefüllt. Bitte Eingaben überprüfen!","ok")))</f>
        <v>Keine Angaben!</v>
      </c>
      <c r="G190" s="74"/>
      <c r="H190" s="120"/>
      <c r="I190" s="74"/>
      <c r="J190" s="74"/>
      <c r="K190" s="74"/>
      <c r="L190"/>
      <c r="M190"/>
      <c r="N190"/>
      <c r="O190"/>
      <c r="P190"/>
      <c r="Q190"/>
      <c r="R190"/>
      <c r="S190"/>
      <c r="T190"/>
      <c r="U190"/>
      <c r="V190"/>
    </row>
    <row r="191" spans="1:22" ht="30" customHeight="1" x14ac:dyDescent="0.3">
      <c r="A191" s="120"/>
      <c r="B191" s="5"/>
      <c r="C191" s="1"/>
      <c r="D191" s="142" t="s">
        <v>117</v>
      </c>
      <c r="E191" s="239" t="str">
        <f>IF(F191="ok",M187,"FEHLER")</f>
        <v>FEHLER</v>
      </c>
      <c r="F191" s="197" t="str">
        <f>VLOOKUP(U187,$T$4:$V$9,2,FALSE)</f>
        <v>keine Angaben!</v>
      </c>
      <c r="G191" s="74"/>
      <c r="H191" s="120"/>
      <c r="I191" s="74"/>
      <c r="J191" s="74"/>
      <c r="K191" s="74"/>
      <c r="L191"/>
      <c r="M191"/>
      <c r="N191"/>
      <c r="O191"/>
      <c r="P191"/>
      <c r="Q191"/>
      <c r="R191"/>
      <c r="S191"/>
      <c r="T191"/>
      <c r="U191"/>
      <c r="V191"/>
    </row>
    <row r="192" spans="1:22" ht="30" customHeight="1" x14ac:dyDescent="0.3">
      <c r="A192" s="120"/>
      <c r="B192" s="5"/>
      <c r="C192" s="1"/>
      <c r="D192" s="142" t="s">
        <v>119</v>
      </c>
      <c r="E192" s="239" t="str">
        <f>IF(AND(F190="ok",F191="ok"),P194,"FEHLER")</f>
        <v>FEHLER</v>
      </c>
      <c r="F192" s="197" t="str">
        <f>IF(AND(F190="ok",F191="ok"),"ok","Sensitivitäts- und/oder Expositionsanalyse fehlend oder fehlerhaft")</f>
        <v>Sensitivitäts- und/oder Expositionsanalyse fehlend oder fehlerhaft</v>
      </c>
      <c r="G192" s="74"/>
      <c r="H192" s="120"/>
      <c r="I192" s="74"/>
      <c r="J192" s="74"/>
      <c r="K192" s="74"/>
      <c r="L192" s="45" t="s">
        <v>220</v>
      </c>
      <c r="M192" s="44"/>
      <c r="N192" s="45"/>
      <c r="O192" s="45"/>
      <c r="P192" s="77" t="str">
        <f>E190&amp;"_"&amp;E191</f>
        <v>FEHLER_FEHLER</v>
      </c>
      <c r="Q192"/>
      <c r="R192"/>
      <c r="S192"/>
      <c r="T192"/>
      <c r="U192"/>
      <c r="V192"/>
    </row>
    <row r="193" spans="1:23" ht="16.5" customHeight="1" x14ac:dyDescent="0.3">
      <c r="A193" s="120"/>
      <c r="B193" s="5"/>
      <c r="C193" s="1"/>
      <c r="D193" s="141" t="s">
        <v>129</v>
      </c>
      <c r="E193" s="616" t="str">
        <f>IF(AND(F190="ok",F191="ok"),VLOOKUP(E192,$Q$4:$R$12,2,FALSE),"FEHLER")</f>
        <v>FEHLER</v>
      </c>
      <c r="F193" s="690" t="str">
        <f>IF(AND(F190="ok",F191="ok"),"ok","Sensitivitäts- und/oder Expositionsanalyse fehlend oder fehlerhaft")</f>
        <v>Sensitivitäts- und/oder Expositionsanalyse fehlend oder fehlerhaft</v>
      </c>
      <c r="G193" s="74"/>
      <c r="H193" s="120"/>
      <c r="I193" s="74"/>
      <c r="J193" s="74"/>
      <c r="K193" s="74"/>
      <c r="L193" s="45"/>
      <c r="M193" s="44"/>
      <c r="N193" s="45"/>
      <c r="O193" s="45"/>
      <c r="P193" s="45"/>
      <c r="Q193"/>
      <c r="R193"/>
      <c r="S193"/>
      <c r="T193"/>
      <c r="U193"/>
      <c r="V193"/>
    </row>
    <row r="194" spans="1:23" ht="15.95" customHeight="1" thickBot="1" x14ac:dyDescent="0.35">
      <c r="B194" s="5"/>
      <c r="C194" s="1"/>
      <c r="D194" s="472" t="s">
        <v>724</v>
      </c>
      <c r="E194" s="617"/>
      <c r="F194" s="619"/>
      <c r="G194" s="74"/>
      <c r="I194" s="73"/>
      <c r="J194" s="73"/>
      <c r="K194" s="73"/>
      <c r="L194" s="45" t="s">
        <v>221</v>
      </c>
      <c r="M194" s="44"/>
      <c r="N194" s="45"/>
      <c r="O194" s="45"/>
      <c r="P194" s="77" t="e">
        <f>VLOOKUP(P192,$P$4:$R$12,2,FALSE)</f>
        <v>#N/A</v>
      </c>
      <c r="Q194"/>
      <c r="R194"/>
      <c r="S194"/>
      <c r="T194"/>
      <c r="U194"/>
      <c r="V194"/>
    </row>
    <row r="195" spans="1:23" ht="69.95" customHeight="1" x14ac:dyDescent="0.3">
      <c r="B195" s="5"/>
      <c r="C195" s="1"/>
      <c r="D195" s="1"/>
      <c r="E195" s="149"/>
      <c r="F195" s="103"/>
      <c r="G195" s="5"/>
      <c r="I195"/>
      <c r="J195"/>
      <c r="K195"/>
      <c r="L195"/>
      <c r="M195"/>
      <c r="N195"/>
      <c r="O195"/>
      <c r="P195"/>
      <c r="Q195"/>
      <c r="R195"/>
      <c r="S195"/>
      <c r="T195"/>
      <c r="U195"/>
      <c r="V195"/>
    </row>
    <row r="196" spans="1:23" s="116" customFormat="1" ht="30" customHeight="1" x14ac:dyDescent="0.25">
      <c r="B196" s="7"/>
      <c r="C196" s="126"/>
      <c r="D196" s="126" t="s">
        <v>389</v>
      </c>
      <c r="E196" s="127"/>
      <c r="F196" s="127"/>
      <c r="G196" s="86"/>
      <c r="I196" s="86"/>
      <c r="J196" s="86"/>
      <c r="K196" s="86"/>
      <c r="L196" s="86"/>
      <c r="M196" s="86"/>
      <c r="N196" s="86"/>
      <c r="O196" s="64"/>
      <c r="P196" s="86"/>
      <c r="Q196" s="86"/>
      <c r="R196" s="36"/>
      <c r="S196" s="36"/>
      <c r="T196" s="36"/>
      <c r="U196" s="36"/>
      <c r="V196" s="36"/>
      <c r="W196" s="200"/>
    </row>
    <row r="197" spans="1:23" s="133" customFormat="1" x14ac:dyDescent="0.25">
      <c r="A197" s="120"/>
      <c r="B197" s="5"/>
      <c r="C197" s="11"/>
      <c r="D197" s="11"/>
      <c r="E197" s="151" t="s">
        <v>408</v>
      </c>
      <c r="F197" s="151" t="s">
        <v>390</v>
      </c>
      <c r="G197" s="5"/>
      <c r="H197" s="120"/>
      <c r="I197" s="76"/>
      <c r="J197" s="76"/>
      <c r="K197" s="76"/>
      <c r="L197" s="76"/>
      <c r="M197" s="76"/>
      <c r="N197" s="76"/>
      <c r="O197" s="76"/>
      <c r="P197" s="76"/>
      <c r="Q197" s="76"/>
      <c r="R197" s="76"/>
      <c r="S197" s="76"/>
      <c r="T197" s="76"/>
      <c r="U197" s="76"/>
      <c r="V197" s="76"/>
    </row>
    <row r="198" spans="1:23" s="162" customFormat="1" ht="20.100000000000001" customHeight="1" x14ac:dyDescent="0.25">
      <c r="A198" s="120"/>
      <c r="B198" s="5"/>
      <c r="C198" s="128" t="s">
        <v>116</v>
      </c>
      <c r="D198" s="129"/>
      <c r="E198" s="130"/>
      <c r="F198" s="131"/>
      <c r="G198" s="5"/>
      <c r="H198" s="120"/>
      <c r="I198" s="110"/>
      <c r="J198" s="110"/>
      <c r="K198" s="120"/>
      <c r="O198" s="135"/>
      <c r="R198" s="135"/>
      <c r="S198" s="135"/>
      <c r="T198" s="135"/>
      <c r="U198" s="135"/>
      <c r="V198" s="135"/>
    </row>
    <row r="199" spans="1:23" ht="45" customHeight="1" x14ac:dyDescent="0.3">
      <c r="A199" s="120"/>
      <c r="B199" s="5"/>
      <c r="C199" s="1"/>
      <c r="D199" s="12" t="s">
        <v>404</v>
      </c>
      <c r="E199" s="603"/>
      <c r="F199" s="666"/>
      <c r="G199" s="5"/>
      <c r="H199" s="120"/>
      <c r="I199"/>
      <c r="J199"/>
      <c r="K199" s="74"/>
      <c r="L199" s="71" t="s">
        <v>234</v>
      </c>
      <c r="M199" s="44"/>
      <c r="N199" s="45"/>
      <c r="O199" s="45"/>
      <c r="P199" s="85" t="s">
        <v>392</v>
      </c>
      <c r="Q199" s="44"/>
      <c r="R199" s="45"/>
      <c r="S199" s="45"/>
      <c r="T199" s="45"/>
      <c r="U199" s="48"/>
      <c r="V199" s="48"/>
    </row>
    <row r="200" spans="1:23" s="159" customFormat="1" ht="15.95" customHeight="1" x14ac:dyDescent="0.3">
      <c r="A200" s="121"/>
      <c r="B200" s="17"/>
      <c r="C200" s="18"/>
      <c r="D200" s="466" t="s">
        <v>726</v>
      </c>
      <c r="E200" s="629"/>
      <c r="F200" s="699"/>
      <c r="G200" s="17"/>
      <c r="H200" s="121"/>
      <c r="I200" s="35"/>
      <c r="J200" s="35"/>
      <c r="K200" s="75"/>
      <c r="L200" s="52"/>
      <c r="M200" s="52"/>
      <c r="N200" s="52"/>
      <c r="O200" s="66"/>
      <c r="P200" s="35"/>
      <c r="Q200" s="35"/>
      <c r="R200" s="47"/>
      <c r="S200" s="35"/>
      <c r="T200" s="35"/>
      <c r="U200" s="52"/>
      <c r="V200" s="52"/>
    </row>
    <row r="201" spans="1:23" ht="35.1" customHeight="1" x14ac:dyDescent="0.3">
      <c r="A201" s="120"/>
      <c r="B201" s="5"/>
      <c r="C201" s="1"/>
      <c r="D201" s="460" t="s">
        <v>91</v>
      </c>
      <c r="E201" s="614"/>
      <c r="F201" s="615"/>
      <c r="G201" s="5"/>
      <c r="H201" s="120"/>
      <c r="I201"/>
      <c r="J201"/>
      <c r="K201" s="74"/>
      <c r="L201" s="43" t="s">
        <v>196</v>
      </c>
      <c r="M201" s="54" t="str">
        <f>IF(ISBLANK(E204),"",VLOOKUP(E204,$L$4:$M$7,2,FALSE))</f>
        <v/>
      </c>
      <c r="N201" s="45"/>
      <c r="O201" s="45"/>
      <c r="P201" s="53" t="s">
        <v>226</v>
      </c>
      <c r="Q201" s="54">
        <f>IF(E204="Keine",IF(ISBLANK(F204),1,0),IF(F204&lt;&gt;"",1,0))</f>
        <v>0</v>
      </c>
      <c r="R201" s="45"/>
      <c r="S201" s="45"/>
      <c r="T201" s="53" t="s">
        <v>225</v>
      </c>
      <c r="U201" s="54">
        <f>COUNTA(E201:F203,E204:E210)</f>
        <v>0</v>
      </c>
      <c r="V201" s="48"/>
    </row>
    <row r="202" spans="1:23" ht="23.45" customHeight="1" x14ac:dyDescent="0.3">
      <c r="A202" s="120"/>
      <c r="B202" s="5"/>
      <c r="C202" s="1"/>
      <c r="D202" s="101" t="s">
        <v>38</v>
      </c>
      <c r="E202" s="632"/>
      <c r="F202" s="633"/>
      <c r="G202" s="5"/>
      <c r="H202" s="120"/>
      <c r="I202"/>
      <c r="J202"/>
      <c r="K202" s="74"/>
      <c r="L202" s="639" t="s">
        <v>197</v>
      </c>
      <c r="M202" s="637" t="str">
        <f>IF(ISBLANK(E205),"",VLOOKUP(E205,$L$4:$M$7,2,FALSE))</f>
        <v/>
      </c>
      <c r="N202" s="243" t="s">
        <v>227</v>
      </c>
      <c r="O202" s="53"/>
      <c r="P202" s="244"/>
      <c r="Q202" s="637">
        <f>IF(E205="Keine",IF(ISBLANK(F205),1,0),IF(F205&lt;&gt;"",1,0))</f>
        <v>0</v>
      </c>
      <c r="R202" s="45"/>
      <c r="S202" s="45"/>
      <c r="T202" s="53" t="s">
        <v>391</v>
      </c>
      <c r="U202" s="54">
        <f>SUM(Q201:Q207)</f>
        <v>0</v>
      </c>
      <c r="V202" s="48"/>
    </row>
    <row r="203" spans="1:23" s="159" customFormat="1" ht="30" x14ac:dyDescent="0.3">
      <c r="A203" s="121"/>
      <c r="B203" s="17"/>
      <c r="C203" s="1"/>
      <c r="D203" s="466" t="s">
        <v>725</v>
      </c>
      <c r="E203" s="634"/>
      <c r="F203" s="615"/>
      <c r="G203" s="17"/>
      <c r="H203" s="121"/>
      <c r="I203" s="35"/>
      <c r="J203" s="35"/>
      <c r="K203" s="74"/>
      <c r="L203" s="639"/>
      <c r="M203" s="638"/>
      <c r="N203" s="243"/>
      <c r="O203" s="53"/>
      <c r="P203" s="244"/>
      <c r="Q203" s="638"/>
      <c r="R203" s="45"/>
      <c r="S203" s="45"/>
      <c r="T203" s="45"/>
      <c r="U203" s="48"/>
      <c r="V203" s="48"/>
    </row>
    <row r="204" spans="1:23" ht="45" customHeight="1" x14ac:dyDescent="0.3">
      <c r="A204" s="120"/>
      <c r="B204" s="5"/>
      <c r="C204" s="1"/>
      <c r="D204" s="460" t="s">
        <v>409</v>
      </c>
      <c r="E204" s="356"/>
      <c r="F204" s="205"/>
      <c r="G204" s="5"/>
      <c r="H204" s="120"/>
      <c r="I204"/>
      <c r="J204"/>
      <c r="K204" s="74"/>
      <c r="L204" s="43" t="s">
        <v>198</v>
      </c>
      <c r="M204" s="54" t="str">
        <f>IF(ISBLANK(E206),"",VLOOKUP(E206,$L$4:$M$7,2,FALSE))</f>
        <v/>
      </c>
      <c r="N204" s="45"/>
      <c r="O204" s="45"/>
      <c r="P204" s="53" t="s">
        <v>228</v>
      </c>
      <c r="Q204" s="54">
        <f>IF(E206="Keine",IF(ISBLANK(F206),1,0),IF(F206&lt;&gt;"",1,0))</f>
        <v>0</v>
      </c>
      <c r="R204" s="45"/>
      <c r="S204" s="45"/>
      <c r="T204" s="53" t="s">
        <v>235</v>
      </c>
      <c r="U204" s="54">
        <f>U202+U201</f>
        <v>0</v>
      </c>
      <c r="V204" s="48"/>
    </row>
    <row r="205" spans="1:23" ht="35.1" customHeight="1" x14ac:dyDescent="0.3">
      <c r="A205" s="120"/>
      <c r="B205" s="5"/>
      <c r="C205" s="1"/>
      <c r="D205" s="460" t="s">
        <v>405</v>
      </c>
      <c r="E205" s="204"/>
      <c r="F205" s="206"/>
      <c r="G205" s="5"/>
      <c r="H205" s="120"/>
      <c r="I205"/>
      <c r="J205"/>
      <c r="K205" s="74"/>
      <c r="L205" s="43" t="s">
        <v>199</v>
      </c>
      <c r="M205" s="54" t="str">
        <f>IF(ISBLANK(E207),"",VLOOKUP(E207,$L$4:$M$7,2,FALSE))</f>
        <v/>
      </c>
      <c r="N205" s="45"/>
      <c r="O205" s="45"/>
      <c r="P205" s="53" t="s">
        <v>229</v>
      </c>
      <c r="Q205" s="54">
        <f>IF(E207="Keine",IF(ISBLANK(F207),1,0),IF(F207&lt;&gt;"",1,0))</f>
        <v>0</v>
      </c>
      <c r="R205" s="45"/>
      <c r="S205" s="45"/>
      <c r="T205" s="53" t="s">
        <v>241</v>
      </c>
      <c r="U205" s="54">
        <f>IF(AND(E199="",U204&gt;0),1,0)</f>
        <v>0</v>
      </c>
      <c r="V205" s="48"/>
    </row>
    <row r="206" spans="1:23" ht="35.1" customHeight="1" x14ac:dyDescent="0.3">
      <c r="A206" s="120"/>
      <c r="B206" s="5"/>
      <c r="C206" s="1"/>
      <c r="D206" s="154" t="s">
        <v>406</v>
      </c>
      <c r="E206" s="207"/>
      <c r="F206" s="206"/>
      <c r="G206" s="5"/>
      <c r="H206" s="120"/>
      <c r="I206"/>
      <c r="J206"/>
      <c r="K206" s="74"/>
      <c r="L206" s="43" t="s">
        <v>200</v>
      </c>
      <c r="M206" s="54" t="str">
        <f>IF(ISBLANK(E208),"",VLOOKUP(E208,$L$4:$M$7,2,FALSE))</f>
        <v/>
      </c>
      <c r="N206" s="45"/>
      <c r="O206" s="45"/>
      <c r="P206" s="53" t="s">
        <v>230</v>
      </c>
      <c r="Q206" s="54">
        <f>IF(E208="Keine",IF(ISBLANK(F208),1,0),IF(F208&lt;&gt;"",1,0))</f>
        <v>0</v>
      </c>
      <c r="R206" s="45"/>
      <c r="S206" s="45"/>
      <c r="T206" s="53" t="s">
        <v>236</v>
      </c>
      <c r="U206" s="54">
        <f>IF(AND(E199="Nein",U204&gt;0),1,0)</f>
        <v>0</v>
      </c>
      <c r="V206" s="48"/>
    </row>
    <row r="207" spans="1:23" ht="45" customHeight="1" x14ac:dyDescent="0.3">
      <c r="A207" s="120"/>
      <c r="B207" s="5"/>
      <c r="C207" s="1"/>
      <c r="D207" s="154" t="s">
        <v>410</v>
      </c>
      <c r="E207" s="207"/>
      <c r="F207" s="206"/>
      <c r="G207" s="5"/>
      <c r="H207" s="120"/>
      <c r="I207"/>
      <c r="J207"/>
      <c r="K207" s="74"/>
      <c r="L207" s="45"/>
      <c r="M207" s="44"/>
      <c r="N207" s="45"/>
      <c r="O207" s="45"/>
      <c r="P207" s="53" t="s">
        <v>231</v>
      </c>
      <c r="Q207" s="54">
        <f>IF(E209="Nein",IF(ISBLANK(F209),1,0),IF(F209&lt;&gt;"",1,0))</f>
        <v>0</v>
      </c>
      <c r="R207" s="45"/>
      <c r="S207" s="45"/>
      <c r="T207" s="53" t="s">
        <v>237</v>
      </c>
      <c r="U207" s="54">
        <f>IF(AND(E199="Ja",U204&lt;&gt;14),1,0)</f>
        <v>0</v>
      </c>
      <c r="V207" s="48"/>
    </row>
    <row r="208" spans="1:23" ht="60" customHeight="1" x14ac:dyDescent="0.3">
      <c r="A208" s="120"/>
      <c r="B208" s="5"/>
      <c r="C208" s="1"/>
      <c r="D208" s="460" t="s">
        <v>407</v>
      </c>
      <c r="E208" s="204"/>
      <c r="F208" s="206"/>
      <c r="G208" s="5"/>
      <c r="H208" s="120"/>
      <c r="I208"/>
      <c r="J208"/>
      <c r="K208" s="74"/>
      <c r="L208" s="84" t="s">
        <v>232</v>
      </c>
      <c r="M208" s="82">
        <f>MAX(M201:M206)</f>
        <v>0</v>
      </c>
      <c r="N208" s="45"/>
      <c r="O208" s="45"/>
      <c r="P208" s="45"/>
      <c r="Q208" s="44"/>
      <c r="R208" s="45"/>
      <c r="S208" s="45"/>
      <c r="T208" s="53" t="s">
        <v>238</v>
      </c>
      <c r="U208" s="54">
        <f>SUM(U205:U207)</f>
        <v>0</v>
      </c>
      <c r="V208" s="48"/>
    </row>
    <row r="209" spans="1:22" ht="45" customHeight="1" x14ac:dyDescent="0.3">
      <c r="A209" s="120"/>
      <c r="B209" s="5"/>
      <c r="C209" s="1"/>
      <c r="D209" s="144" t="s">
        <v>183</v>
      </c>
      <c r="E209" s="702"/>
      <c r="F209" s="647"/>
      <c r="G209" s="5"/>
      <c r="H209" s="120"/>
      <c r="I209"/>
      <c r="J209"/>
      <c r="K209" s="74"/>
      <c r="L209" s="83" t="s">
        <v>233</v>
      </c>
      <c r="M209" s="82">
        <f>IF(E209="Ja",M208-1,M208)</f>
        <v>0</v>
      </c>
      <c r="N209" s="45"/>
      <c r="O209" s="45"/>
      <c r="P209" s="45"/>
      <c r="Q209" s="44"/>
      <c r="R209" s="45"/>
      <c r="S209" s="45"/>
      <c r="T209" s="53" t="s">
        <v>240</v>
      </c>
      <c r="U209" s="54">
        <f>IF(AND(E199="",U204=0),1,0)</f>
        <v>1</v>
      </c>
      <c r="V209" s="48"/>
    </row>
    <row r="210" spans="1:22" s="159" customFormat="1" ht="15.95" customHeight="1" thickBot="1" x14ac:dyDescent="0.35">
      <c r="A210" s="121"/>
      <c r="B210" s="17"/>
      <c r="C210" s="18"/>
      <c r="D210" s="481" t="s">
        <v>727</v>
      </c>
      <c r="E210" s="703"/>
      <c r="F210" s="648"/>
      <c r="G210" s="17"/>
      <c r="H210" s="121"/>
      <c r="I210" s="35"/>
      <c r="J210" s="35"/>
      <c r="K210" s="75"/>
      <c r="L210" s="71" t="s">
        <v>195</v>
      </c>
      <c r="M210" s="82" t="str">
        <f>IF(E199="Ja",VLOOKUP(M209,$M$4:$N$8,2,FALSE),"Niedrig")</f>
        <v>Niedrig</v>
      </c>
      <c r="N210" s="52"/>
      <c r="O210" s="52"/>
      <c r="P210" s="35"/>
      <c r="Q210" s="35"/>
      <c r="R210" s="47"/>
      <c r="S210" s="47"/>
      <c r="T210" s="47"/>
      <c r="U210" s="52"/>
      <c r="V210" s="52"/>
    </row>
    <row r="211" spans="1:22" ht="12.95" customHeight="1" x14ac:dyDescent="0.3">
      <c r="A211" s="120"/>
      <c r="B211" s="5"/>
      <c r="C211" s="1"/>
      <c r="D211" s="99"/>
      <c r="E211" s="34"/>
      <c r="F211" s="100"/>
      <c r="G211" s="5"/>
      <c r="H211" s="120"/>
      <c r="I211"/>
      <c r="J211"/>
      <c r="K211" s="74"/>
      <c r="L211" s="45"/>
      <c r="M211" s="44"/>
      <c r="N211" s="45"/>
      <c r="O211" s="45"/>
      <c r="P211" s="45"/>
      <c r="Q211" s="44"/>
      <c r="R211" s="45"/>
      <c r="S211" s="45"/>
      <c r="T211" s="45"/>
      <c r="U211" s="48"/>
      <c r="V211" s="48"/>
    </row>
    <row r="212" spans="1:22" s="202" customFormat="1" ht="20.100000000000001" customHeight="1" x14ac:dyDescent="0.25">
      <c r="A212" s="116"/>
      <c r="B212" s="5"/>
      <c r="C212" s="128" t="s">
        <v>93</v>
      </c>
      <c r="D212" s="132"/>
      <c r="E212" s="164"/>
      <c r="F212" s="165"/>
      <c r="G212" s="5"/>
      <c r="H212" s="116"/>
      <c r="I212" s="88"/>
      <c r="J212" s="88"/>
      <c r="K212" s="120"/>
      <c r="L212" s="162"/>
      <c r="M212" s="162"/>
      <c r="N212" s="162"/>
      <c r="O212" s="135"/>
      <c r="P212" s="162"/>
      <c r="Q212" s="162"/>
      <c r="R212" s="135"/>
      <c r="S212" s="135"/>
      <c r="T212" s="135"/>
      <c r="U212" s="135"/>
      <c r="V212" s="135"/>
    </row>
    <row r="213" spans="1:22" ht="31.5" customHeight="1" x14ac:dyDescent="0.3">
      <c r="A213" s="120"/>
      <c r="B213" s="5"/>
      <c r="C213" s="1"/>
      <c r="D213" s="12" t="s">
        <v>420</v>
      </c>
      <c r="E213" s="603"/>
      <c r="F213" s="609"/>
      <c r="G213" s="5"/>
      <c r="H213" s="120"/>
      <c r="I213"/>
      <c r="J213"/>
      <c r="K213"/>
      <c r="L213" s="58" t="s">
        <v>329</v>
      </c>
      <c r="M213" s="56" t="s">
        <v>192</v>
      </c>
      <c r="N213"/>
      <c r="O213"/>
      <c r="P213"/>
      <c r="Q213"/>
      <c r="R213"/>
      <c r="S213"/>
      <c r="T213"/>
      <c r="U213"/>
      <c r="V213"/>
    </row>
    <row r="214" spans="1:22" s="159" customFormat="1" ht="30" x14ac:dyDescent="0.3">
      <c r="A214" s="121"/>
      <c r="B214" s="17"/>
      <c r="C214" s="18"/>
      <c r="D214" s="466" t="s">
        <v>725</v>
      </c>
      <c r="E214" s="629"/>
      <c r="F214" s="610"/>
      <c r="G214" s="17"/>
      <c r="H214" s="121"/>
      <c r="I214" s="35"/>
      <c r="J214" s="35"/>
      <c r="K214" s="35"/>
      <c r="L214" s="58" t="s">
        <v>330</v>
      </c>
      <c r="M214" s="56" t="s">
        <v>192</v>
      </c>
      <c r="N214" s="35"/>
      <c r="O214" s="35"/>
      <c r="P214" s="226" t="s">
        <v>341</v>
      </c>
      <c r="Q214" s="82" t="e">
        <f>VLOOKUP(E215,L213:M224,2,FALSE)</f>
        <v>#N/A</v>
      </c>
      <c r="R214" s="35"/>
      <c r="S214" s="35"/>
      <c r="T214" s="35"/>
      <c r="U214" s="35"/>
      <c r="V214" s="35"/>
    </row>
    <row r="215" spans="1:22" ht="43.5" customHeight="1" x14ac:dyDescent="0.3">
      <c r="B215" s="5"/>
      <c r="C215" s="1"/>
      <c r="D215" s="12" t="s">
        <v>152</v>
      </c>
      <c r="E215" s="603"/>
      <c r="F215" s="658"/>
      <c r="G215" s="5"/>
      <c r="I215"/>
      <c r="J215"/>
      <c r="K215"/>
      <c r="L215" s="58" t="s">
        <v>332</v>
      </c>
      <c r="M215" s="56" t="s">
        <v>192</v>
      </c>
      <c r="N215"/>
      <c r="O215"/>
      <c r="P215" s="226" t="s">
        <v>290</v>
      </c>
      <c r="Q215" s="82" t="e">
        <f>IF(E213="Ja","Niedrig",Q214)</f>
        <v>#N/A</v>
      </c>
      <c r="R215"/>
      <c r="S215"/>
      <c r="T215"/>
      <c r="U215" s="85" t="s">
        <v>376</v>
      </c>
      <c r="V215"/>
    </row>
    <row r="216" spans="1:22" s="159" customFormat="1" ht="15.95" customHeight="1" x14ac:dyDescent="0.3">
      <c r="B216" s="17"/>
      <c r="C216" s="18"/>
      <c r="D216" s="468" t="s">
        <v>82</v>
      </c>
      <c r="E216" s="603"/>
      <c r="F216" s="659"/>
      <c r="G216" s="17"/>
      <c r="I216" s="35"/>
      <c r="J216" s="35"/>
      <c r="K216" s="35"/>
      <c r="L216" s="58" t="s">
        <v>331</v>
      </c>
      <c r="M216" s="56" t="s">
        <v>193</v>
      </c>
      <c r="N216" s="35"/>
      <c r="O216" s="35"/>
      <c r="P216" s="234"/>
      <c r="Q216" s="35"/>
      <c r="R216" s="35"/>
      <c r="S216" s="35"/>
      <c r="T216" s="35"/>
      <c r="U216" s="35"/>
      <c r="V216" s="35"/>
    </row>
    <row r="217" spans="1:22" s="159" customFormat="1" ht="60.75" thickBot="1" x14ac:dyDescent="0.35">
      <c r="B217" s="17"/>
      <c r="C217" s="18"/>
      <c r="D217" s="473" t="s">
        <v>427</v>
      </c>
      <c r="E217" s="604"/>
      <c r="F217" s="660"/>
      <c r="G217" s="17"/>
      <c r="I217" s="35"/>
      <c r="J217" s="35"/>
      <c r="K217" s="35"/>
      <c r="L217" s="58" t="s">
        <v>333</v>
      </c>
      <c r="M217" s="56" t="s">
        <v>193</v>
      </c>
      <c r="N217" s="35"/>
      <c r="O217" s="225"/>
      <c r="P217" s="237" t="s">
        <v>382</v>
      </c>
      <c r="Q217" s="54">
        <f>IF(OR($E$213="Ja",$E$213=""),IF(E215="",1,0),IF(E215&lt;&gt;"",1,0))</f>
        <v>1</v>
      </c>
      <c r="R217" s="45"/>
      <c r="S217" s="45"/>
      <c r="T217" s="53" t="s">
        <v>348</v>
      </c>
      <c r="U217" s="54">
        <f>IF(E213="",0,0)</f>
        <v>0</v>
      </c>
      <c r="V217" s="35"/>
    </row>
    <row r="218" spans="1:22" ht="12.95" customHeight="1" x14ac:dyDescent="0.3">
      <c r="B218" s="5"/>
      <c r="C218" s="1"/>
      <c r="D218" s="150"/>
      <c r="E218" s="148"/>
      <c r="F218" s="148"/>
      <c r="G218" s="5"/>
      <c r="I218"/>
      <c r="J218"/>
      <c r="K218"/>
      <c r="L218" s="58" t="s">
        <v>334</v>
      </c>
      <c r="M218" s="56" t="s">
        <v>193</v>
      </c>
      <c r="N218"/>
      <c r="O218"/>
      <c r="P218" s="36"/>
      <c r="Q218" s="36"/>
      <c r="R218" s="45"/>
      <c r="S218" s="45"/>
      <c r="T218" s="53" t="s">
        <v>349</v>
      </c>
      <c r="U218" s="54">
        <f>IF(E213="Ja",1,0)</f>
        <v>0</v>
      </c>
      <c r="V218"/>
    </row>
    <row r="219" spans="1:22" s="202" customFormat="1" ht="20.100000000000001" customHeight="1" x14ac:dyDescent="0.25">
      <c r="A219" s="116"/>
      <c r="B219" s="27"/>
      <c r="C219" s="128" t="s">
        <v>92</v>
      </c>
      <c r="D219" s="132"/>
      <c r="E219" s="164"/>
      <c r="F219" s="165"/>
      <c r="G219" s="5"/>
      <c r="H219" s="116"/>
      <c r="I219" s="88"/>
      <c r="J219" s="88"/>
      <c r="K219" s="88"/>
      <c r="L219" s="58" t="s">
        <v>335</v>
      </c>
      <c r="M219" s="56" t="s">
        <v>193</v>
      </c>
      <c r="N219" s="88"/>
      <c r="O219" s="88"/>
      <c r="P219" s="36"/>
      <c r="Q219" s="36"/>
      <c r="R219" s="45"/>
      <c r="S219" s="45"/>
      <c r="T219" s="53" t="s">
        <v>350</v>
      </c>
      <c r="U219" s="54">
        <f>IF(OR(E213="Nein",E213="Unsicher"),2,0)</f>
        <v>0</v>
      </c>
      <c r="V219" s="88"/>
    </row>
    <row r="220" spans="1:22" x14ac:dyDescent="0.3">
      <c r="B220" s="5"/>
      <c r="C220" s="1"/>
      <c r="D220" s="189" t="s">
        <v>73</v>
      </c>
      <c r="E220" s="611" t="s">
        <v>162</v>
      </c>
      <c r="F220" s="612"/>
      <c r="G220" s="5"/>
      <c r="I220"/>
      <c r="J220"/>
      <c r="K220"/>
      <c r="L220" s="58" t="s">
        <v>336</v>
      </c>
      <c r="M220" s="56" t="s">
        <v>90</v>
      </c>
      <c r="N220"/>
      <c r="O220"/>
      <c r="P220" s="85" t="s">
        <v>458</v>
      </c>
      <c r="Q220" s="82">
        <f>IF(E213="Ja",IF(ISBLANK(F213),0,1),1)</f>
        <v>1</v>
      </c>
      <c r="R220" s="85"/>
      <c r="S220" s="85"/>
      <c r="T220" s="245"/>
      <c r="U220" s="82">
        <f>MAX(U217:U219)</f>
        <v>0</v>
      </c>
      <c r="V220"/>
    </row>
    <row r="221" spans="1:22" ht="35.25" customHeight="1" thickBot="1" x14ac:dyDescent="0.35">
      <c r="B221" s="5"/>
      <c r="C221" s="1"/>
      <c r="D221" s="152" t="s">
        <v>74</v>
      </c>
      <c r="E221" s="220"/>
      <c r="F221" s="221"/>
      <c r="G221" s="5"/>
      <c r="I221"/>
      <c r="J221"/>
      <c r="K221"/>
      <c r="L221" s="58" t="s">
        <v>337</v>
      </c>
      <c r="M221" s="56" t="s">
        <v>90</v>
      </c>
      <c r="N221"/>
      <c r="O221"/>
      <c r="P221" s="85" t="s">
        <v>460</v>
      </c>
      <c r="Q221" s="82">
        <f>IF(Q220+Q217=2,1,0)</f>
        <v>1</v>
      </c>
      <c r="R221" s="45"/>
      <c r="S221" s="45"/>
      <c r="T221" s="85" t="s">
        <v>352</v>
      </c>
      <c r="U221" s="82" t="str">
        <f>U220&amp;"_"&amp;Q221</f>
        <v>0_1</v>
      </c>
      <c r="V221"/>
    </row>
    <row r="222" spans="1:22" ht="12.95" customHeight="1" x14ac:dyDescent="0.3">
      <c r="B222" s="5"/>
      <c r="C222" s="1"/>
      <c r="D222" s="150"/>
      <c r="E222" s="148"/>
      <c r="F222" s="30"/>
      <c r="G222" s="5"/>
      <c r="I222"/>
      <c r="J222"/>
      <c r="K222"/>
      <c r="L222" s="58" t="s">
        <v>338</v>
      </c>
      <c r="M222" s="56" t="s">
        <v>90</v>
      </c>
      <c r="N222"/>
      <c r="O222"/>
      <c r="P222" s="88"/>
      <c r="Q222" s="88"/>
      <c r="R222" s="88"/>
      <c r="S222" s="88"/>
      <c r="T222" s="88"/>
      <c r="U222" s="88"/>
      <c r="V222"/>
    </row>
    <row r="223" spans="1:22" s="202" customFormat="1" ht="20.100000000000001" customHeight="1" x14ac:dyDescent="0.25">
      <c r="A223" s="116"/>
      <c r="B223" s="27"/>
      <c r="C223" s="128" t="s">
        <v>99</v>
      </c>
      <c r="D223" s="132"/>
      <c r="E223" s="130"/>
      <c r="F223" s="131" t="s">
        <v>239</v>
      </c>
      <c r="G223" s="74"/>
      <c r="H223" s="116"/>
      <c r="I223" s="86"/>
      <c r="J223" s="86"/>
      <c r="K223" s="74"/>
      <c r="L223" s="58" t="s">
        <v>339</v>
      </c>
      <c r="M223" s="56" t="s">
        <v>90</v>
      </c>
      <c r="N223" s="110"/>
      <c r="O223" s="49"/>
      <c r="P223"/>
      <c r="Q223"/>
      <c r="R223"/>
      <c r="S223"/>
      <c r="T223" s="88"/>
      <c r="U223" s="88"/>
      <c r="V223" s="49"/>
    </row>
    <row r="224" spans="1:22" ht="30" customHeight="1" x14ac:dyDescent="0.3">
      <c r="A224" s="120"/>
      <c r="B224" s="5"/>
      <c r="C224" s="1"/>
      <c r="D224" s="154" t="s">
        <v>118</v>
      </c>
      <c r="E224" s="238" t="str">
        <f>IF(F224="ok",M210,"FEHLER")</f>
        <v>FEHLER</v>
      </c>
      <c r="F224" s="195" t="str">
        <f>IF(U209=1,"Keine Angaben!",(IF(U208&gt;0,"Sensitivitätsanalyse unvollständig oder fehlerhaft ausgefüllt. Bitte Eingaben überprüfen!","ok")))</f>
        <v>Keine Angaben!</v>
      </c>
      <c r="G224" s="74"/>
      <c r="H224" s="120"/>
      <c r="I224" s="74"/>
      <c r="J224" s="74"/>
      <c r="K224" s="74"/>
      <c r="L224" s="58" t="s">
        <v>340</v>
      </c>
      <c r="M224" s="56" t="s">
        <v>192</v>
      </c>
      <c r="N224"/>
      <c r="O224"/>
      <c r="P224"/>
      <c r="Q224"/>
      <c r="R224"/>
      <c r="S224"/>
      <c r="T224" s="88"/>
      <c r="U224" s="88"/>
      <c r="V224"/>
    </row>
    <row r="225" spans="1:22" ht="30" customHeight="1" x14ac:dyDescent="0.3">
      <c r="A225" s="120"/>
      <c r="B225" s="5"/>
      <c r="C225" s="1"/>
      <c r="D225" s="155" t="s">
        <v>117</v>
      </c>
      <c r="E225" s="239" t="str">
        <f>IF(F225="ok",Q215,"FEHLER")</f>
        <v>FEHLER</v>
      </c>
      <c r="F225" s="197" t="str">
        <f>VLOOKUP(U221,$T$4:$V$9,2,FALSE)</f>
        <v>keine Angaben!</v>
      </c>
      <c r="G225" s="74"/>
      <c r="H225" s="120"/>
      <c r="I225" s="74"/>
      <c r="J225" s="74"/>
      <c r="K225" s="74"/>
      <c r="L225"/>
      <c r="M225"/>
      <c r="N225"/>
      <c r="O225"/>
      <c r="P225"/>
      <c r="Q225"/>
      <c r="R225"/>
      <c r="S225"/>
      <c r="T225"/>
      <c r="U225"/>
      <c r="V225"/>
    </row>
    <row r="226" spans="1:22" ht="30" customHeight="1" x14ac:dyDescent="0.3">
      <c r="A226" s="120"/>
      <c r="B226" s="5"/>
      <c r="C226" s="1"/>
      <c r="D226" s="155" t="s">
        <v>119</v>
      </c>
      <c r="E226" s="239" t="str">
        <f>IF(AND(F224="ok",F225="ok"),P228,"FEHLER")</f>
        <v>FEHLER</v>
      </c>
      <c r="F226" s="197" t="str">
        <f>IF(AND(F224="ok",F225="ok"),"ok","Sensitivitäts- und/oder Expositionsanalyse fehlend oder fehlerhaft")</f>
        <v>Sensitivitäts- und/oder Expositionsanalyse fehlend oder fehlerhaft</v>
      </c>
      <c r="G226" s="74"/>
      <c r="H226" s="120"/>
      <c r="I226" s="74"/>
      <c r="J226" s="74"/>
      <c r="K226" s="74"/>
      <c r="L226" s="45" t="s">
        <v>220</v>
      </c>
      <c r="M226" s="44"/>
      <c r="N226" s="45"/>
      <c r="O226" s="45"/>
      <c r="P226" s="77" t="str">
        <f>E224&amp;"_"&amp;E225</f>
        <v>FEHLER_FEHLER</v>
      </c>
      <c r="Q226"/>
      <c r="R226"/>
      <c r="S226"/>
      <c r="T226"/>
      <c r="U226"/>
      <c r="V226"/>
    </row>
    <row r="227" spans="1:22" ht="16.5" customHeight="1" x14ac:dyDescent="0.3">
      <c r="A227" s="120"/>
      <c r="B227" s="5"/>
      <c r="C227" s="1"/>
      <c r="D227" s="12" t="s">
        <v>129</v>
      </c>
      <c r="E227" s="616" t="str">
        <f>IF(AND(F224="ok",F225="ok"),VLOOKUP(E226,$Q$4:$R$12,2,FALSE),"FEHLER")</f>
        <v>FEHLER</v>
      </c>
      <c r="F227" s="690" t="str">
        <f>IF(AND(F224="ok",F225="ok"),"ok","Sensitivitäts- und/oder Expositionsanalyse fehlend oder fehlerhaft")</f>
        <v>Sensitivitäts- und/oder Expositionsanalyse fehlend oder fehlerhaft</v>
      </c>
      <c r="G227" s="74"/>
      <c r="H227" s="120"/>
      <c r="I227" s="74"/>
      <c r="J227" s="74"/>
      <c r="K227" s="74"/>
      <c r="L227" s="45"/>
      <c r="M227" s="44"/>
      <c r="N227" s="45"/>
      <c r="O227" s="45"/>
      <c r="P227" s="45"/>
      <c r="Q227"/>
      <c r="R227"/>
      <c r="S227"/>
      <c r="T227"/>
      <c r="U227"/>
      <c r="V227"/>
    </row>
    <row r="228" spans="1:22" ht="15.95" customHeight="1" thickBot="1" x14ac:dyDescent="0.35">
      <c r="B228" s="5"/>
      <c r="C228" s="1"/>
      <c r="D228" s="472" t="s">
        <v>724</v>
      </c>
      <c r="E228" s="617"/>
      <c r="F228" s="619"/>
      <c r="G228" s="74"/>
      <c r="I228" s="73"/>
      <c r="J228" s="73"/>
      <c r="K228" s="73"/>
      <c r="L228" s="45" t="s">
        <v>221</v>
      </c>
      <c r="M228" s="44"/>
      <c r="N228" s="45"/>
      <c r="O228" s="45"/>
      <c r="P228" s="77" t="e">
        <f>VLOOKUP(P226,$P$4:$R$12,2,FALSE)</f>
        <v>#N/A</v>
      </c>
      <c r="Q228"/>
      <c r="R228"/>
      <c r="S228"/>
      <c r="T228"/>
      <c r="U228"/>
      <c r="V228"/>
    </row>
    <row r="229" spans="1:22" ht="14.45" customHeight="1" x14ac:dyDescent="0.3">
      <c r="B229" s="5"/>
      <c r="C229" s="1"/>
      <c r="D229" s="1"/>
      <c r="E229" s="149"/>
      <c r="F229" s="103"/>
      <c r="G229" s="5"/>
      <c r="I229"/>
      <c r="J229"/>
      <c r="K229"/>
      <c r="L229"/>
      <c r="M229"/>
      <c r="N229"/>
      <c r="O229"/>
      <c r="P229"/>
      <c r="Q229"/>
      <c r="R229"/>
      <c r="S229"/>
      <c r="T229"/>
      <c r="U229"/>
      <c r="V229"/>
    </row>
    <row r="230" spans="1:22" ht="21.6" customHeight="1" x14ac:dyDescent="0.4">
      <c r="B230" s="5"/>
      <c r="C230" s="1"/>
      <c r="D230" s="16"/>
      <c r="E230" s="1"/>
      <c r="F230" s="1"/>
      <c r="G230" s="5"/>
      <c r="I230"/>
      <c r="J230"/>
      <c r="K230"/>
      <c r="L230"/>
      <c r="M230"/>
      <c r="N230"/>
      <c r="O230"/>
      <c r="P230"/>
      <c r="Q230"/>
      <c r="R230"/>
      <c r="S230"/>
      <c r="T230"/>
      <c r="U230"/>
      <c r="V230"/>
    </row>
    <row r="231" spans="1:22" x14ac:dyDescent="0.3">
      <c r="G231" s="114"/>
      <c r="K231" s="120"/>
      <c r="L231" s="162"/>
      <c r="M231" s="162"/>
      <c r="N231" s="162"/>
      <c r="O231" s="135"/>
      <c r="P231" s="162"/>
      <c r="Q231" s="162"/>
      <c r="R231" s="135"/>
      <c r="S231" s="135"/>
      <c r="T231" s="135"/>
      <c r="U231" s="135"/>
      <c r="V231" s="135"/>
    </row>
  </sheetData>
  <sheetProtection algorithmName="SHA-512" hashValue="Hq8FSoJuxX2sjhqcUNUHGWAZt04I8d40zF9fjSeWd/jrB9vBVHHMbpISIx3hAIMZoKgtzREzavmBei93Qfa9rw==" saltValue="vD+Re1pUJJI7+yPCYwVGcQ==" spinCount="100000" sheet="1" formatRows="0" selectLockedCells="1"/>
  <customSheetViews>
    <customSheetView guid="{B942BA88-CC1B-45E5-B422-5C319DA20C7E}" scale="90" showGridLines="0" fitToPage="1" topLeftCell="A211">
      <selection activeCell="F234" sqref="F234"/>
      <rowBreaks count="5" manualBreakCount="5">
        <brk id="50" max="16383" man="1"/>
        <brk id="89" min="1" max="6" man="1"/>
        <brk id="123" min="1" max="6" man="1"/>
        <brk id="160" min="1" max="6" man="1"/>
        <brk id="194" min="1" max="6" man="1"/>
      </rowBreaks>
      <colBreaks count="1" manualBreakCount="1">
        <brk id="7" max="264" man="1"/>
      </colBreaks>
      <pageMargins left="0.23622047244094491" right="0.23622047244094491" top="0.74803149606299213" bottom="0.74803149606299213" header="0.31496062992125984" footer="0.31496062992125984"/>
      <pageSetup paperSize="9" scale="59" fitToHeight="0" orientation="portrait" r:id="rId1"/>
    </customSheetView>
    <customSheetView guid="{27DF1E55-3C5C-4472-8EFF-775630CBF46E}" scale="90" showGridLines="0" fitToPage="1" topLeftCell="A211">
      <selection activeCell="F234" sqref="F234"/>
      <rowBreaks count="5" manualBreakCount="5">
        <brk id="50" max="16383" man="1"/>
        <brk id="89" min="1" max="6" man="1"/>
        <brk id="123" min="1" max="6" man="1"/>
        <brk id="160" min="1" max="6" man="1"/>
        <brk id="194" min="1" max="6" man="1"/>
      </rowBreaks>
      <colBreaks count="1" manualBreakCount="1">
        <brk id="7" max="264" man="1"/>
      </colBreaks>
      <pageMargins left="0.23622047244094491" right="0.23622047244094491" top="0.74803149606299213" bottom="0.74803149606299213" header="0.31496062992125984" footer="0.31496062992125984"/>
      <pageSetup paperSize="9" scale="59" fitToHeight="0" orientation="portrait" r:id="rId2"/>
    </customSheetView>
  </customSheetViews>
  <mergeCells count="115">
    <mergeCell ref="D7:E7"/>
    <mergeCell ref="D8:E8"/>
    <mergeCell ref="D9:E9"/>
    <mergeCell ref="E227:E228"/>
    <mergeCell ref="F227:F228"/>
    <mergeCell ref="E49:E50"/>
    <mergeCell ref="F49:F50"/>
    <mergeCell ref="E88:E89"/>
    <mergeCell ref="F88:F89"/>
    <mergeCell ref="E122:E123"/>
    <mergeCell ref="F122:F123"/>
    <mergeCell ref="E110:E112"/>
    <mergeCell ref="F110:F112"/>
    <mergeCell ref="E130:F130"/>
    <mergeCell ref="E19:F20"/>
    <mergeCell ref="E58:F59"/>
    <mergeCell ref="E97:F98"/>
    <mergeCell ref="E131:F132"/>
    <mergeCell ref="F26:F27"/>
    <mergeCell ref="E16:E17"/>
    <mergeCell ref="F16:F17"/>
    <mergeCell ref="E55:E56"/>
    <mergeCell ref="F55:F56"/>
    <mergeCell ref="E94:E95"/>
    <mergeCell ref="E220:F220"/>
    <mergeCell ref="E186:F186"/>
    <mergeCell ref="E165:E166"/>
    <mergeCell ref="F165:F166"/>
    <mergeCell ref="E199:E200"/>
    <mergeCell ref="F199:F200"/>
    <mergeCell ref="E144:E146"/>
    <mergeCell ref="F144:F146"/>
    <mergeCell ref="E147:E149"/>
    <mergeCell ref="F147:F149"/>
    <mergeCell ref="E215:E217"/>
    <mergeCell ref="F215:F217"/>
    <mergeCell ref="E213:E214"/>
    <mergeCell ref="F213:F214"/>
    <mergeCell ref="E202:F203"/>
    <mergeCell ref="E201:F201"/>
    <mergeCell ref="F209:F210"/>
    <mergeCell ref="E209:E210"/>
    <mergeCell ref="E167:F167"/>
    <mergeCell ref="E193:E194"/>
    <mergeCell ref="F193:F194"/>
    <mergeCell ref="E168:F169"/>
    <mergeCell ref="E179:E180"/>
    <mergeCell ref="M168:M169"/>
    <mergeCell ref="Q168:Q169"/>
    <mergeCell ref="L202:L203"/>
    <mergeCell ref="M202:M203"/>
    <mergeCell ref="Q202:Q203"/>
    <mergeCell ref="L131:L132"/>
    <mergeCell ref="M131:M132"/>
    <mergeCell ref="N131:P132"/>
    <mergeCell ref="Q131:Q132"/>
    <mergeCell ref="L168:L169"/>
    <mergeCell ref="L19:L20"/>
    <mergeCell ref="M19:M20"/>
    <mergeCell ref="N19:P20"/>
    <mergeCell ref="Q19:Q20"/>
    <mergeCell ref="L97:L98"/>
    <mergeCell ref="M97:M98"/>
    <mergeCell ref="N97:P98"/>
    <mergeCell ref="Q97:Q98"/>
    <mergeCell ref="L58:L59"/>
    <mergeCell ref="M58:M59"/>
    <mergeCell ref="N58:P59"/>
    <mergeCell ref="Q58:Q59"/>
    <mergeCell ref="U4:V4"/>
    <mergeCell ref="U5:V5"/>
    <mergeCell ref="U6:V6"/>
    <mergeCell ref="U7:V7"/>
    <mergeCell ref="U8:V8"/>
    <mergeCell ref="U9:V9"/>
    <mergeCell ref="F142:F143"/>
    <mergeCell ref="E57:F57"/>
    <mergeCell ref="E96:F96"/>
    <mergeCell ref="E65:E66"/>
    <mergeCell ref="F65:F66"/>
    <mergeCell ref="E42:F43"/>
    <mergeCell ref="Q112:T112"/>
    <mergeCell ref="D5:F5"/>
    <mergeCell ref="E104:E105"/>
    <mergeCell ref="F104:F105"/>
    <mergeCell ref="E138:E139"/>
    <mergeCell ref="F138:F139"/>
    <mergeCell ref="E115:F115"/>
    <mergeCell ref="F94:F95"/>
    <mergeCell ref="E128:E129"/>
    <mergeCell ref="E30:E31"/>
    <mergeCell ref="F30:F31"/>
    <mergeCell ref="E108:E109"/>
    <mergeCell ref="E26:E27"/>
    <mergeCell ref="E18:F18"/>
    <mergeCell ref="E152:F152"/>
    <mergeCell ref="E181:E183"/>
    <mergeCell ref="F181:F183"/>
    <mergeCell ref="E175:E176"/>
    <mergeCell ref="E159:E160"/>
    <mergeCell ref="F159:F160"/>
    <mergeCell ref="F179:F180"/>
    <mergeCell ref="F175:F176"/>
    <mergeCell ref="E142:E143"/>
    <mergeCell ref="F128:F129"/>
    <mergeCell ref="E76:F77"/>
    <mergeCell ref="F108:F109"/>
    <mergeCell ref="E32:E34"/>
    <mergeCell ref="F32:F34"/>
    <mergeCell ref="E69:E70"/>
    <mergeCell ref="F69:F70"/>
    <mergeCell ref="E71:E73"/>
    <mergeCell ref="F71:F73"/>
    <mergeCell ref="E37:F38"/>
    <mergeCell ref="E81:F82"/>
  </mergeCells>
  <conditionalFormatting sqref="D40">
    <cfRule type="expression" dxfId="120" priority="343">
      <formula>$M$41&lt;2036</formula>
    </cfRule>
  </conditionalFormatting>
  <conditionalFormatting sqref="D41">
    <cfRule type="expression" dxfId="119" priority="340">
      <formula>$M$41&lt;=2071</formula>
    </cfRule>
  </conditionalFormatting>
  <conditionalFormatting sqref="D79">
    <cfRule type="expression" dxfId="118" priority="349">
      <formula>$M$80&lt;2036</formula>
    </cfRule>
  </conditionalFormatting>
  <conditionalFormatting sqref="D80">
    <cfRule type="expression" dxfId="117" priority="346">
      <formula>$M$80&lt;=2071</formula>
    </cfRule>
  </conditionalFormatting>
  <conditionalFormatting sqref="E46:E48">
    <cfRule type="cellIs" dxfId="116" priority="73" operator="equal">
      <formula>"Niedrig"</formula>
    </cfRule>
    <cfRule type="cellIs" dxfId="115" priority="74" operator="equal">
      <formula>"Hoch"</formula>
    </cfRule>
    <cfRule type="cellIs" dxfId="114" priority="75" operator="equal">
      <formula>"Mittel"</formula>
    </cfRule>
  </conditionalFormatting>
  <conditionalFormatting sqref="E49">
    <cfRule type="cellIs" dxfId="113" priority="70" operator="equal">
      <formula>"kein Handlungsbedarf"</formula>
    </cfRule>
    <cfRule type="cellIs" dxfId="112" priority="71" operator="equal">
      <formula>"Detailanalyse notwendig"</formula>
    </cfRule>
    <cfRule type="cellIs" dxfId="111" priority="72" operator="equal">
      <formula>"Eigenvorsorge empfohlen"</formula>
    </cfRule>
  </conditionalFormatting>
  <conditionalFormatting sqref="E85:E87">
    <cfRule type="cellIs" dxfId="110" priority="64" operator="equal">
      <formula>"Niedrig"</formula>
    </cfRule>
    <cfRule type="cellIs" dxfId="109" priority="65" operator="equal">
      <formula>"Hoch"</formula>
    </cfRule>
    <cfRule type="cellIs" dxfId="108" priority="66" operator="equal">
      <formula>"Mittel"</formula>
    </cfRule>
  </conditionalFormatting>
  <conditionalFormatting sqref="E88">
    <cfRule type="cellIs" dxfId="107" priority="61" operator="equal">
      <formula>"kein Handlungsbedarf"</formula>
    </cfRule>
    <cfRule type="cellIs" dxfId="106" priority="62" operator="equal">
      <formula>"Detailanalyse notwendig"</formula>
    </cfRule>
    <cfRule type="cellIs" dxfId="105" priority="63" operator="equal">
      <formula>"Eigenvorsorge empfohlen"</formula>
    </cfRule>
  </conditionalFormatting>
  <conditionalFormatting sqref="E119:E121">
    <cfRule type="cellIs" dxfId="104" priority="55" operator="equal">
      <formula>"Niedrig"</formula>
    </cfRule>
    <cfRule type="cellIs" dxfId="103" priority="56" operator="equal">
      <formula>"Hoch"</formula>
    </cfRule>
    <cfRule type="cellIs" dxfId="102" priority="57" operator="equal">
      <formula>"Mittel"</formula>
    </cfRule>
  </conditionalFormatting>
  <conditionalFormatting sqref="E122">
    <cfRule type="cellIs" dxfId="101" priority="52" operator="equal">
      <formula>"kein Handlungsbedarf"</formula>
    </cfRule>
    <cfRule type="cellIs" dxfId="100" priority="53" operator="equal">
      <formula>"Detailanalyse notwendig"</formula>
    </cfRule>
    <cfRule type="cellIs" dxfId="99" priority="54" operator="equal">
      <formula>"Eigenvorsorge empfohlen"</formula>
    </cfRule>
  </conditionalFormatting>
  <conditionalFormatting sqref="E156:E158">
    <cfRule type="cellIs" dxfId="98" priority="10" operator="equal">
      <formula>"Niedrig"</formula>
    </cfRule>
    <cfRule type="cellIs" dxfId="97" priority="11" operator="equal">
      <formula>"Hoch"</formula>
    </cfRule>
    <cfRule type="cellIs" dxfId="96" priority="12" operator="equal">
      <formula>"Mittel"</formula>
    </cfRule>
  </conditionalFormatting>
  <conditionalFormatting sqref="E159">
    <cfRule type="cellIs" dxfId="95" priority="7" operator="equal">
      <formula>"kein Handlungsbedarf"</formula>
    </cfRule>
    <cfRule type="cellIs" dxfId="94" priority="8" operator="equal">
      <formula>"Detailanalyse notwendig"</formula>
    </cfRule>
    <cfRule type="cellIs" dxfId="93" priority="9" operator="equal">
      <formula>"Eigenvorsorge empfohlen"</formula>
    </cfRule>
  </conditionalFormatting>
  <conditionalFormatting sqref="E190:E192">
    <cfRule type="cellIs" dxfId="92" priority="28" operator="equal">
      <formula>"Niedrig"</formula>
    </cfRule>
    <cfRule type="cellIs" dxfId="91" priority="29" operator="equal">
      <formula>"Hoch"</formula>
    </cfRule>
    <cfRule type="cellIs" dxfId="90" priority="30" operator="equal">
      <formula>"Mittel"</formula>
    </cfRule>
  </conditionalFormatting>
  <conditionalFormatting sqref="E193">
    <cfRule type="cellIs" dxfId="89" priority="25" operator="equal">
      <formula>"kein Handlungsbedarf"</formula>
    </cfRule>
    <cfRule type="cellIs" dxfId="88" priority="26" operator="equal">
      <formula>"Detailanalyse notwendig"</formula>
    </cfRule>
    <cfRule type="cellIs" dxfId="87" priority="27" operator="equal">
      <formula>"Eigenvorsorge empfohlen"</formula>
    </cfRule>
  </conditionalFormatting>
  <conditionalFormatting sqref="E224:E226">
    <cfRule type="cellIs" dxfId="86" priority="19" operator="equal">
      <formula>"Niedrig"</formula>
    </cfRule>
    <cfRule type="cellIs" dxfId="85" priority="20" operator="equal">
      <formula>"Hoch"</formula>
    </cfRule>
    <cfRule type="cellIs" dxfId="84" priority="21" operator="equal">
      <formula>"Mittel"</formula>
    </cfRule>
  </conditionalFormatting>
  <conditionalFormatting sqref="E227">
    <cfRule type="cellIs" dxfId="83" priority="16" operator="equal">
      <formula>"kein Handlungsbedarf"</formula>
    </cfRule>
    <cfRule type="cellIs" dxfId="82" priority="17" operator="equal">
      <formula>"Detailanalyse notwendig"</formula>
    </cfRule>
    <cfRule type="cellIs" dxfId="81" priority="18" operator="equal">
      <formula>"Eigenvorsorge empfohlen"</formula>
    </cfRule>
  </conditionalFormatting>
  <conditionalFormatting sqref="E18:F20 E21:E27">
    <cfRule type="expression" dxfId="80" priority="242">
      <formula>OR($E$16="",$E$16="Nein")</formula>
    </cfRule>
  </conditionalFormatting>
  <conditionalFormatting sqref="E32:F34">
    <cfRule type="expression" dxfId="79" priority="133">
      <formula>OR($E$30="Ja",$E$30="")</formula>
    </cfRule>
  </conditionalFormatting>
  <conditionalFormatting sqref="E39:F41">
    <cfRule type="expression" dxfId="78" priority="119">
      <formula>OR($E$30="Ja",$E$30="")</formula>
    </cfRule>
  </conditionalFormatting>
  <conditionalFormatting sqref="E40:F40">
    <cfRule type="expression" dxfId="77" priority="338">
      <formula>$M$41&lt;2036</formula>
    </cfRule>
  </conditionalFormatting>
  <conditionalFormatting sqref="E41:F41">
    <cfRule type="expression" dxfId="76" priority="339">
      <formula>$M$41&lt;2071</formula>
    </cfRule>
  </conditionalFormatting>
  <conditionalFormatting sqref="E57:F59 E60:E66">
    <cfRule type="expression" dxfId="75" priority="237">
      <formula>OR($E$55="",$E$55="Nein")</formula>
    </cfRule>
  </conditionalFormatting>
  <conditionalFormatting sqref="E71:F73">
    <cfRule type="expression" dxfId="74" priority="117">
      <formula>OR($E$69="Ja",$E$69="")</formula>
    </cfRule>
  </conditionalFormatting>
  <conditionalFormatting sqref="E78:F80">
    <cfRule type="expression" dxfId="73" priority="109">
      <formula>OR($E$69="Ja",$E$69="")</formula>
    </cfRule>
  </conditionalFormatting>
  <conditionalFormatting sqref="E79:F79">
    <cfRule type="expression" dxfId="72" priority="344">
      <formula>$M$80&lt;2036</formula>
    </cfRule>
  </conditionalFormatting>
  <conditionalFormatting sqref="E80:F80">
    <cfRule type="expression" dxfId="71" priority="345">
      <formula>$M$80&lt;2071</formula>
    </cfRule>
  </conditionalFormatting>
  <conditionalFormatting sqref="E96:F98 E99:E105">
    <cfRule type="expression" dxfId="70" priority="232">
      <formula>OR($E$94="",$E$94="Nein")</formula>
    </cfRule>
  </conditionalFormatting>
  <conditionalFormatting sqref="E110:F112">
    <cfRule type="expression" dxfId="69" priority="101">
      <formula>OR($E$108="Ja",$E$108="")</formula>
    </cfRule>
  </conditionalFormatting>
  <conditionalFormatting sqref="E116:F116">
    <cfRule type="expression" dxfId="68" priority="99">
      <formula>OR($E$108="Ja",$E$108="")</formula>
    </cfRule>
  </conditionalFormatting>
  <conditionalFormatting sqref="E130:F132 E133:E139">
    <cfRule type="expression" dxfId="67" priority="227">
      <formula>OR($E$128="",$E$128="Nein")</formula>
    </cfRule>
  </conditionalFormatting>
  <conditionalFormatting sqref="E144:F144 E147:F147">
    <cfRule type="expression" dxfId="66" priority="97">
      <formula>OR($E$142="Ja",$E$142="")</formula>
    </cfRule>
  </conditionalFormatting>
  <conditionalFormatting sqref="E153:F153">
    <cfRule type="expression" dxfId="65" priority="95">
      <formula>OR($E$142="Ja",$E$142="")</formula>
    </cfRule>
  </conditionalFormatting>
  <conditionalFormatting sqref="E167:F169 E170:E176">
    <cfRule type="expression" dxfId="64" priority="217">
      <formula>OR($E$165="",$E$165="Nein")</formula>
    </cfRule>
  </conditionalFormatting>
  <conditionalFormatting sqref="E181:F183">
    <cfRule type="expression" dxfId="63" priority="84">
      <formula>OR($E$179="Ja",$E$179="")</formula>
    </cfRule>
  </conditionalFormatting>
  <conditionalFormatting sqref="E187:F187">
    <cfRule type="expression" dxfId="62" priority="86">
      <formula>OR($E$179="Ja",$E$179="")</formula>
    </cfRule>
  </conditionalFormatting>
  <conditionalFormatting sqref="E201:F203 E204:E210">
    <cfRule type="expression" dxfId="61" priority="212">
      <formula>OR($E$199="",$E$199="Nein")</formula>
    </cfRule>
  </conditionalFormatting>
  <conditionalFormatting sqref="E215:F217">
    <cfRule type="expression" dxfId="60" priority="82">
      <formula>OR($E$213="Ja",$E$213="")</formula>
    </cfRule>
  </conditionalFormatting>
  <conditionalFormatting sqref="E221:F221">
    <cfRule type="expression" dxfId="59" priority="80">
      <formula>OR($E$213="Ja",$E$213="")</formula>
    </cfRule>
  </conditionalFormatting>
  <conditionalFormatting sqref="F21:F27">
    <cfRule type="expression" dxfId="58" priority="238">
      <formula>$E$16="Ja"</formula>
    </cfRule>
    <cfRule type="expression" dxfId="57" priority="239">
      <formula>OR($E21="",$E21="Keine")</formula>
    </cfRule>
  </conditionalFormatting>
  <conditionalFormatting sqref="F26:F27">
    <cfRule type="expression" dxfId="56" priority="240">
      <formula>$E$26="Ja"</formula>
    </cfRule>
    <cfRule type="expression" dxfId="55" priority="241">
      <formula>$E$26="Nein"</formula>
    </cfRule>
  </conditionalFormatting>
  <conditionalFormatting sqref="F30:F31">
    <cfRule type="expression" dxfId="54" priority="6">
      <formula>E30="Ja"</formula>
    </cfRule>
  </conditionalFormatting>
  <conditionalFormatting sqref="F32:F34">
    <cfRule type="expression" dxfId="53" priority="132">
      <formula>OR($E$30="Ja",$E$30="")</formula>
    </cfRule>
  </conditionalFormatting>
  <conditionalFormatting sqref="F39:F41">
    <cfRule type="expression" dxfId="52" priority="118">
      <formula>OR($E$30="Ja",$E$30="")</formula>
    </cfRule>
  </conditionalFormatting>
  <conditionalFormatting sqref="F40">
    <cfRule type="expression" dxfId="51" priority="342">
      <formula>$M$41&lt;2036</formula>
    </cfRule>
  </conditionalFormatting>
  <conditionalFormatting sqref="F41">
    <cfRule type="expression" dxfId="50" priority="341">
      <formula>$M$41&lt;2071</formula>
    </cfRule>
  </conditionalFormatting>
  <conditionalFormatting sqref="F60:F66">
    <cfRule type="expression" dxfId="49" priority="233">
      <formula>$E$55="Ja"</formula>
    </cfRule>
    <cfRule type="expression" dxfId="48" priority="234">
      <formula>OR($E60="",$E60="Keine")</formula>
    </cfRule>
  </conditionalFormatting>
  <conditionalFormatting sqref="F65:F66">
    <cfRule type="expression" dxfId="47" priority="235">
      <formula>$E$65="Ja"</formula>
    </cfRule>
    <cfRule type="expression" dxfId="46" priority="236">
      <formula>$E$65="Nein"</formula>
    </cfRule>
  </conditionalFormatting>
  <conditionalFormatting sqref="F69:F70">
    <cfRule type="expression" dxfId="45" priority="5">
      <formula>E69="Ja"</formula>
    </cfRule>
  </conditionalFormatting>
  <conditionalFormatting sqref="F71:F73">
    <cfRule type="expression" dxfId="44" priority="116">
      <formula>OR($E$69="Ja",$E$69="")</formula>
    </cfRule>
  </conditionalFormatting>
  <conditionalFormatting sqref="F78:F80">
    <cfRule type="expression" dxfId="43" priority="108">
      <formula>OR($E$69="Ja",$E$69="")</formula>
    </cfRule>
  </conditionalFormatting>
  <conditionalFormatting sqref="F79">
    <cfRule type="expression" dxfId="42" priority="348">
      <formula>$M$80&lt;2036</formula>
    </cfRule>
  </conditionalFormatting>
  <conditionalFormatting sqref="F80">
    <cfRule type="expression" dxfId="41" priority="347">
      <formula>$M$80&lt;2071</formula>
    </cfRule>
  </conditionalFormatting>
  <conditionalFormatting sqref="F99:F105">
    <cfRule type="expression" dxfId="40" priority="228">
      <formula>$E$94="Ja"</formula>
    </cfRule>
    <cfRule type="expression" dxfId="39" priority="229">
      <formula>OR($E99="",$E99="Keine")</formula>
    </cfRule>
  </conditionalFormatting>
  <conditionalFormatting sqref="F104:F105">
    <cfRule type="expression" dxfId="38" priority="230">
      <formula>$E$104="Ja"</formula>
    </cfRule>
    <cfRule type="expression" dxfId="37" priority="231">
      <formula>$E$104="Nein"</formula>
    </cfRule>
  </conditionalFormatting>
  <conditionalFormatting sqref="F108:F109">
    <cfRule type="expression" dxfId="36" priority="4">
      <formula>E108="Ja"</formula>
    </cfRule>
  </conditionalFormatting>
  <conditionalFormatting sqref="F110:F112">
    <cfRule type="expression" dxfId="35" priority="100">
      <formula>OR($E$108="Ja",$E$108="")</formula>
    </cfRule>
  </conditionalFormatting>
  <conditionalFormatting sqref="F116">
    <cfRule type="expression" dxfId="34" priority="98">
      <formula>OR($E$108="Ja",$E$108="")</formula>
    </cfRule>
  </conditionalFormatting>
  <conditionalFormatting sqref="F133:F139">
    <cfRule type="expression" dxfId="33" priority="223">
      <formula>$E$128="Ja"</formula>
    </cfRule>
    <cfRule type="expression" dxfId="32" priority="224">
      <formula>OR($E133="",$E133="Keine")</formula>
    </cfRule>
  </conditionalFormatting>
  <conditionalFormatting sqref="F138:F139">
    <cfRule type="expression" dxfId="31" priority="225">
      <formula>$E$138="Ja"</formula>
    </cfRule>
    <cfRule type="expression" dxfId="30" priority="226">
      <formula>$E$138="Nein"</formula>
    </cfRule>
  </conditionalFormatting>
  <conditionalFormatting sqref="F142:F143">
    <cfRule type="expression" dxfId="29" priority="3">
      <formula>E142="Ja"</formula>
    </cfRule>
  </conditionalFormatting>
  <conditionalFormatting sqref="F144:F149">
    <cfRule type="expression" dxfId="28" priority="96">
      <formula>OR($E$142="Ja",$E$142="")</formula>
    </cfRule>
  </conditionalFormatting>
  <conditionalFormatting sqref="F153">
    <cfRule type="expression" dxfId="27" priority="94">
      <formula>OR($E$142="Ja",$E$142="")</formula>
    </cfRule>
  </conditionalFormatting>
  <conditionalFormatting sqref="F170:F176">
    <cfRule type="expression" dxfId="26" priority="213">
      <formula>$E$165="Ja"</formula>
    </cfRule>
    <cfRule type="expression" dxfId="25" priority="214">
      <formula>OR($E170="",$E170="Keine")</formula>
    </cfRule>
  </conditionalFormatting>
  <conditionalFormatting sqref="F175:F176">
    <cfRule type="expression" dxfId="24" priority="215">
      <formula>$E$175="Ja"</formula>
    </cfRule>
    <cfRule type="expression" dxfId="23" priority="216">
      <formula>$E$175="Nein"</formula>
    </cfRule>
  </conditionalFormatting>
  <conditionalFormatting sqref="F179:F180">
    <cfRule type="expression" dxfId="22" priority="2">
      <formula>E179="Ja"</formula>
    </cfRule>
  </conditionalFormatting>
  <conditionalFormatting sqref="F181:F183">
    <cfRule type="expression" dxfId="21" priority="83">
      <formula>OR($E$179="Ja",$E$179="")</formula>
    </cfRule>
  </conditionalFormatting>
  <conditionalFormatting sqref="F187">
    <cfRule type="expression" dxfId="20" priority="85">
      <formula>OR($E$179="Ja",$E$179="")</formula>
    </cfRule>
  </conditionalFormatting>
  <conditionalFormatting sqref="F204:F210">
    <cfRule type="expression" dxfId="19" priority="208">
      <formula>$E$199="Ja"</formula>
    </cfRule>
    <cfRule type="expression" dxfId="18" priority="209">
      <formula>OR($E204="",$E204="Keine")</formula>
    </cfRule>
  </conditionalFormatting>
  <conditionalFormatting sqref="F209:F210">
    <cfRule type="expression" dxfId="17" priority="210">
      <formula>$E$209="Ja"</formula>
    </cfRule>
    <cfRule type="expression" dxfId="16" priority="211">
      <formula>$E$209="Nein"</formula>
    </cfRule>
  </conditionalFormatting>
  <conditionalFormatting sqref="F213:F214">
    <cfRule type="expression" dxfId="15" priority="1">
      <formula>E213="Ja"</formula>
    </cfRule>
  </conditionalFormatting>
  <conditionalFormatting sqref="F215:F217">
    <cfRule type="expression" dxfId="14" priority="81">
      <formula>OR($E$213="Ja",$E$213="")</formula>
    </cfRule>
  </conditionalFormatting>
  <conditionalFormatting sqref="F221">
    <cfRule type="expression" dxfId="13" priority="79">
      <formula>OR($E$213="Ja",$E$213="")</formula>
    </cfRule>
  </conditionalFormatting>
  <dataValidations count="13">
    <dataValidation type="list" allowBlank="1" showInputMessage="1" showErrorMessage="1" sqref="E94 E165 E55 E175 E128 E104 E199 E16 E65 E138 E26 E209">
      <formula1>"Ja,Nein"</formula1>
    </dataValidation>
    <dataValidation type="list" allowBlank="1" showInputMessage="1" showErrorMessage="1" sqref="E39:E41 E78:E80">
      <formula1>"wird geringer, bleibt gleich, wird größer"</formula1>
    </dataValidation>
    <dataValidation type="list" allowBlank="1" showInputMessage="1" showErrorMessage="1" sqref="E184 E35 E74 E113 E150">
      <formula1>"   &lt;= 5 Tage,5 - 7 Tage,7 - 10 Tage,10 - 15 Tage,15 - 20 Tage,20 - 25 Tage,&gt; 25 Tage"</formula1>
    </dataValidation>
    <dataValidation type="list" allowBlank="1" showInputMessage="1" showErrorMessage="1" sqref="E32">
      <formula1>"&lt;= 0 Tage,0 - 7 Tage,7 - 14 Tage,14 - 21 Tage,21 - 28 Tage, 28 - 35 Tage, 35 - 42 Tage,&gt; 42 Tage"</formula1>
    </dataValidation>
    <dataValidation type="list" allowBlank="1" showInputMessage="1" showErrorMessage="1" sqref="E116 E153 E187 E221">
      <formula1>"wird geringer, bleibt gleich, wird größer,ungewiss"</formula1>
    </dataValidation>
    <dataValidation type="list" allowBlank="1" showInputMessage="1" showErrorMessage="1" sqref="E144 E147">
      <formula1>"&gt; 190,180 - 189,170 - 179,160 - 169,150 - 159,140 - 149,130 - 139,120 - 129,110 - 119,100 - 109,90 - 99,80 - 89,70 - 79,60 - 69,50 - 59,40 - 49,&lt; 40"</formula1>
    </dataValidation>
    <dataValidation type="list" allowBlank="1" showInputMessage="1" showErrorMessage="1" sqref="E181">
      <mc:AlternateContent xmlns:x12ac="http://schemas.microsoft.com/office/spreadsheetml/2011/1/ac" xmlns:mc="http://schemas.openxmlformats.org/markup-compatibility/2006">
        <mc:Choice Requires="x12ac">
          <x12ac:list>"keine Daten (Stufe 1, 2)",Stufe 3,Stufe 4,Stufe 5, Stufe &gt;5</x12ac:list>
        </mc:Choice>
        <mc:Fallback>
          <formula1>"keine Daten (Stufe 1, 2),Stufe 3,Stufe 4,Stufe 5, Stufe &gt;5"</formula1>
        </mc:Fallback>
      </mc:AlternateContent>
    </dataValidation>
    <dataValidation type="list" allowBlank="1" showInputMessage="1" showErrorMessage="1" sqref="E205:E208 E21:E25 E60:E64 E99:E103 E133:E137 E170:E174">
      <formula1>"Hoch,Mittel,Niedrig,Keine"</formula1>
    </dataValidation>
    <dataValidation type="list" allowBlank="1" showInputMessage="1" showErrorMessage="1" sqref="E179 E30 E69 E108 E142 E213">
      <formula1>"Ja,Nein,Unsicher"</formula1>
    </dataValidation>
    <dataValidation type="list" allowBlank="1" showInputMessage="1" showErrorMessage="1" sqref="E215">
      <mc:AlternateContent xmlns:x12ac="http://schemas.microsoft.com/office/spreadsheetml/2011/1/ac" xmlns:mc="http://schemas.openxmlformats.org/markup-compatibility/2006">
        <mc:Choice Requires="x12ac">
          <x12ac:list>"&gt; 10,0","&gt; 8,0 - ≤ 10,0","&gt; 6,0 - ≤ 8,0","&gt; 5,0 - ≤ 6,0","&gt; 4,0 - ≤ 5,0","&gt; 3,0 - ≤ 4,0","&gt; 2,5 - ≤ 3,0","&gt; 2,0 - ≤ 2,5","&gt; 1,5 - ≤ 2,0","&gt; 1,0 - ≤ 1,5","≤ 1,0",keine normativen Werte</x12ac:list>
        </mc:Choice>
        <mc:Fallback>
          <formula1>"&gt; 10,0,&gt; 8,0 - ≤ 10,0,&gt; 6,0 - ≤ 8,0,&gt; 5,0 - ≤ 6,0,&gt; 4,0 - ≤ 5,0,&gt; 3,0 - ≤ 4,0,&gt; 2,5 - ≤ 3,0,&gt; 2,0 - ≤ 2,5,&gt; 1,5 - ≤ 2,0,&gt; 1,0 - ≤ 1,5,≤ 1,0,keine normativen Werte"</formula1>
        </mc:Fallback>
      </mc:AlternateContent>
    </dataValidation>
    <dataValidation type="list" allowBlank="1" showInputMessage="1" showErrorMessage="1" sqref="E110">
      <formula1>"Sehr geringes Waldbrandrisiko,Geringes Waldbrandrisiko,Mittleres Waldbrandrisiko,Hohes Waldbrandrisiko,Sehr hohes Waldbrandrisiko"</formula1>
    </dataValidation>
    <dataValidation type="list" allowBlank="1" showInputMessage="1" showErrorMessage="1" sqref="E71:E73">
      <formula1>"&gt; 2300,2100 – 2300,1900 – 2100,1700 – 1900,1500 – 1700,1300 – 1500,&lt;= 1300"</formula1>
    </dataValidation>
    <dataValidation type="list" allowBlank="1" showInputMessage="1" showErrorMessage="1" sqref="E204">
      <formula1>"Hoch,Mittel,Niedrig,Keine"</formula1>
    </dataValidation>
  </dataValidations>
  <hyperlinks>
    <hyperlink ref="D33" r:id="rId3"/>
    <hyperlink ref="D111" r:id="rId4"/>
    <hyperlink ref="D148" r:id="rId5" display="siehe CCCA CLIMAMAP - Hitzetage_Beobachtung"/>
    <hyperlink ref="D182" r:id="rId6" display="siehe CCCA CLIMAMAP - Hitzetage_Beobachtung"/>
    <hyperlink ref="D216" r:id="rId7" display="siehe CCCA CLIMAMAP - Hitzetage_Beobachtung"/>
    <hyperlink ref="D72" r:id="rId8"/>
    <hyperlink ref="D42" r:id="rId9"/>
    <hyperlink ref="D81" r:id="rId10" display="siehe  CLIMAMAP - Hitzetage_Szenarien"/>
    <hyperlink ref="D145" r:id="rId11" display="siehe CCCA CLIMAMAP - Hitzetage_Beobachtung"/>
    <hyperlink ref="D56" location="Link_3.2_Trockenheit" display="siehe Definition der Naturgefahr [5.4 Glossar]"/>
    <hyperlink ref="D95" location="Link_3.3_Waldbrand" display="siehe Definition der Naturgefahr [5.4 Glossar]"/>
    <hyperlink ref="D129" location="Link_3.4_Sturm" display="siehe Definition der Naturgefahr [5.4 Glossar]"/>
    <hyperlink ref="D166" location="Link_3.5_Hagel" display="siehe Definition der Naturgefahr [5.4 Glossar]"/>
    <hyperlink ref="D200" location="Link_3.6_Schneelast" display="siehe Definition der Naturgefahr [5.4 Glossar]"/>
    <hyperlink ref="D228" location="Link_Ergebnis_KWA" display="nähere Infos unter [6 Ergebnis]"/>
    <hyperlink ref="D194" location="Link_Ergebnis_KWA" display="nähere Infos unter [6 Ergebnis]"/>
    <hyperlink ref="D160" location="Link_Ergebnis_KWA" display="nähere Infos unter [6 Ergebnis]"/>
    <hyperlink ref="D123" location="Link_Ergebnis_KWA" display="nähere Infos unter [6 Ergebnis]"/>
    <hyperlink ref="D89" location="Link_Ergebnis_KWA" display="nähere Infos unter [6 Ergebnis]"/>
    <hyperlink ref="D50" location="Link_Ergebnis_KWA" display="nähere Infos unter [6 Ergebnis]"/>
    <hyperlink ref="D66" location="Link_3.2_Trockenheit_Maßnahmen" display="siehe beispielhafte Maßnahmen [5.4 Glossar]"/>
    <hyperlink ref="D105" location="Link_3.3_Waldbrand_Maßnahmen" display="siehe beispielhafte Maßnahmen [5.4 Glossar]"/>
    <hyperlink ref="D139" location="Link_3.4_Sturm_Maßnahmen" display="siehe beispielhafte Maßnahmen [5.4 Glossar]"/>
    <hyperlink ref="D176" location="Link_3.5_Hagel_Maßnahmen" display="siehe beispielhafte Maßnahmen [5.4 Glossar]"/>
    <hyperlink ref="D210" location="Link_3.6_Schneelast_Maßnahmen" display="siehe beispielhafte Maßnahmen [5.4 Glossar]"/>
    <hyperlink ref="D31" location="Link_3.1_Hitze_Risiken" display="siehe beispielhafte Gefährdungen/Risiken [5.4 Glossar]"/>
    <hyperlink ref="D70" location="Link_3.2_Trockenheit_Risiken" display="siehe beispielhafte Gefährdungen/Risiken [5.4 Glossar]"/>
    <hyperlink ref="D109" location="Link_3.3_Waldbrand_Risiken" display="siehe beispielhafte Gefährdungen/Risiken [5.4 Glossar]"/>
    <hyperlink ref="D143" location="Link_3.4_Sturm_Risiken" display="siehe beispielhafte Gefährdungen/Risiken [5.4 Glossar]"/>
    <hyperlink ref="D180" location="Link_3.5_Hagel_Risiken" display="siehe beispielhafte Gefährdungen/Risiken [5.4 Glossar]"/>
    <hyperlink ref="D214" location="Link_3.6_Schneelast_Risiken" display="siehe beispielhafte Gefährdungen/Risiken [5.4 Glossar]"/>
    <hyperlink ref="D59" location="Link_3.2_Trockenheit_Risiken" display="siehe beispielhafte Gefährdungen/Risiken [5.4 Glossar]"/>
    <hyperlink ref="D98" location="Link_3.3_Waldbrand_Risiken" display="siehe beispielhafte Gefährdungen/Risiken [5.4 Glossar]"/>
    <hyperlink ref="D132" location="Link_3.4_Sturm_Risiken" display="siehe beispielhafte Gefährdungen/Risiken [5.4 Glossar]"/>
    <hyperlink ref="D169" location="Link_3.5_Hagel_Risiken" display="siehe beispielhafte Gefährdungen/Risiken [5.4 Glossar]"/>
    <hyperlink ref="D203" location="Link_3.6_Schneelast_Risiken" display="siehe beispielhafte Gefährdungen/Risiken [5.4 Glossar]"/>
    <hyperlink ref="D20" location="Link_3.1_Hitze_Risiken" display="siehe beispielhafte Gefährdungen/Risiken [5.4 Glossar]"/>
    <hyperlink ref="D27" location="Link_3.1_Hitze_Maßnahmen" display="siehe beispielhafte Maßnahmen [5.4 Glossar]"/>
    <hyperlink ref="D17" location="Link_3.1_Hitze" display="siehe Definition der Naturgefahr [5.4 Glossar]"/>
  </hyperlinks>
  <pageMargins left="0.23622047244094491" right="0.23622047244094491" top="0.74803149606299213" bottom="0.74803149606299213" header="0.31496062992125984" footer="0.31496062992125984"/>
  <pageSetup paperSize="9" scale="59" fitToHeight="0" orientation="portrait" r:id="rId12"/>
  <rowBreaks count="5" manualBreakCount="5">
    <brk id="50" max="16383" man="1"/>
    <brk id="89" min="1" max="6" man="1"/>
    <brk id="123" min="1" max="6" man="1"/>
    <brk id="160" min="1" max="6" man="1"/>
    <brk id="194" min="1" max="6" man="1"/>
  </rowBreaks>
  <colBreaks count="1" manualBreakCount="1">
    <brk id="7" max="26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8" tint="0.59999389629810485"/>
  </sheetPr>
  <dimension ref="B2:I31"/>
  <sheetViews>
    <sheetView showGridLines="0" zoomScale="85" zoomScaleNormal="85" workbookViewId="0"/>
  </sheetViews>
  <sheetFormatPr baseColWidth="10" defaultColWidth="10.85546875" defaultRowHeight="16.5" x14ac:dyDescent="0.3"/>
  <cols>
    <col min="1" max="2" width="3.140625" style="114" customWidth="1"/>
    <col min="3" max="3" width="5.42578125" style="119" customWidth="1"/>
    <col min="4" max="4" width="4.85546875" style="193" customWidth="1"/>
    <col min="5" max="5" width="25.140625" style="119" customWidth="1"/>
    <col min="6" max="8" width="90.5703125" style="114" customWidth="1"/>
    <col min="9" max="9" width="3.140625" style="114" customWidth="1"/>
    <col min="10" max="16384" width="10.85546875" style="114"/>
  </cols>
  <sheetData>
    <row r="2" spans="2:9" x14ac:dyDescent="0.3">
      <c r="B2" s="1"/>
      <c r="C2" s="4"/>
      <c r="D2" s="258"/>
      <c r="E2" s="4"/>
      <c r="F2" s="1"/>
      <c r="G2" s="1"/>
      <c r="H2" s="1"/>
      <c r="I2" s="1"/>
    </row>
    <row r="3" spans="2:9" ht="21.95" customHeight="1" x14ac:dyDescent="0.35">
      <c r="B3" s="3"/>
      <c r="C3" s="259" t="s">
        <v>100</v>
      </c>
      <c r="D3" s="276"/>
      <c r="E3" s="1"/>
      <c r="F3" s="1"/>
      <c r="G3" s="1"/>
      <c r="H3" s="1"/>
      <c r="I3" s="3"/>
    </row>
    <row r="4" spans="2:9" x14ac:dyDescent="0.3">
      <c r="B4" s="1"/>
      <c r="C4" s="4"/>
      <c r="D4" s="258"/>
      <c r="E4" s="4"/>
      <c r="F4" s="1"/>
      <c r="G4" s="1"/>
      <c r="H4" s="1"/>
      <c r="I4" s="1"/>
    </row>
    <row r="5" spans="2:9" s="116" customFormat="1" ht="29.1" customHeight="1" thickBot="1" x14ac:dyDescent="0.3">
      <c r="B5" s="7"/>
      <c r="C5" s="277"/>
      <c r="D5" s="278"/>
      <c r="E5" s="279" t="s">
        <v>104</v>
      </c>
      <c r="F5" s="280" t="s">
        <v>23</v>
      </c>
      <c r="G5" s="277"/>
      <c r="H5" s="277"/>
      <c r="I5" s="7"/>
    </row>
    <row r="6" spans="2:9" ht="30.6" customHeight="1" thickTop="1" x14ac:dyDescent="0.3">
      <c r="B6" s="1"/>
      <c r="C6" s="20"/>
      <c r="D6" s="265"/>
      <c r="E6" s="281" t="s">
        <v>106</v>
      </c>
      <c r="F6" s="706" t="s">
        <v>107</v>
      </c>
      <c r="G6" s="706"/>
      <c r="H6" s="706"/>
      <c r="I6" s="1"/>
    </row>
    <row r="7" spans="2:9" s="194" customFormat="1" ht="30.6" customHeight="1" x14ac:dyDescent="0.3">
      <c r="B7" s="282"/>
      <c r="C7" s="20"/>
      <c r="D7" s="283"/>
      <c r="E7" s="158" t="s">
        <v>101</v>
      </c>
      <c r="F7" s="714" t="s">
        <v>103</v>
      </c>
      <c r="G7" s="714"/>
      <c r="H7" s="714"/>
      <c r="I7" s="282"/>
    </row>
    <row r="8" spans="2:9" s="194" customFormat="1" ht="127.5" customHeight="1" x14ac:dyDescent="0.3">
      <c r="B8" s="282"/>
      <c r="C8" s="20"/>
      <c r="D8" s="283"/>
      <c r="E8" s="158" t="s">
        <v>721</v>
      </c>
      <c r="F8" s="460" t="s">
        <v>722</v>
      </c>
      <c r="G8" s="460" t="s">
        <v>744</v>
      </c>
      <c r="H8" s="460" t="s">
        <v>723</v>
      </c>
      <c r="I8" s="282"/>
    </row>
    <row r="9" spans="2:9" s="194" customFormat="1" ht="30.6" customHeight="1" x14ac:dyDescent="0.3">
      <c r="B9" s="282"/>
      <c r="C9" s="20"/>
      <c r="D9" s="283"/>
      <c r="E9" s="158" t="s">
        <v>102</v>
      </c>
      <c r="F9" s="714" t="s">
        <v>105</v>
      </c>
      <c r="G9" s="714"/>
      <c r="H9" s="714"/>
      <c r="I9" s="282"/>
    </row>
    <row r="10" spans="2:9" s="194" customFormat="1" ht="30.6" customHeight="1" x14ac:dyDescent="0.3">
      <c r="B10" s="282"/>
      <c r="C10" s="20"/>
      <c r="D10" s="283"/>
      <c r="E10" s="158" t="s">
        <v>411</v>
      </c>
      <c r="F10" s="714" t="s">
        <v>412</v>
      </c>
      <c r="G10" s="714"/>
      <c r="H10" s="714"/>
      <c r="I10" s="282"/>
    </row>
    <row r="11" spans="2:9" s="194" customFormat="1" ht="30.6" customHeight="1" x14ac:dyDescent="0.3">
      <c r="B11" s="282"/>
      <c r="C11" s="20"/>
      <c r="D11" s="283"/>
      <c r="E11" s="158" t="s">
        <v>421</v>
      </c>
      <c r="F11" s="714" t="s">
        <v>422</v>
      </c>
      <c r="G11" s="714"/>
      <c r="H11" s="714"/>
      <c r="I11" s="282"/>
    </row>
    <row r="12" spans="2:9" x14ac:dyDescent="0.3">
      <c r="B12" s="1"/>
      <c r="C12" s="4"/>
      <c r="D12" s="258"/>
      <c r="E12" s="4"/>
      <c r="F12" s="1"/>
      <c r="G12" s="1"/>
      <c r="H12" s="1"/>
      <c r="I12" s="1"/>
    </row>
    <row r="14" spans="2:9" x14ac:dyDescent="0.3">
      <c r="B14" s="1"/>
      <c r="C14" s="4"/>
      <c r="D14" s="258"/>
      <c r="E14" s="4"/>
      <c r="F14" s="1"/>
      <c r="G14" s="1"/>
      <c r="H14" s="1"/>
      <c r="I14" s="1"/>
    </row>
    <row r="15" spans="2:9" ht="21" x14ac:dyDescent="0.3">
      <c r="B15" s="1"/>
      <c r="C15" s="259" t="s">
        <v>32</v>
      </c>
      <c r="D15" s="258"/>
      <c r="E15" s="4"/>
      <c r="F15" s="1"/>
      <c r="G15" s="1"/>
      <c r="H15" s="1"/>
      <c r="I15" s="1"/>
    </row>
    <row r="16" spans="2:9" x14ac:dyDescent="0.3">
      <c r="B16" s="1"/>
      <c r="C16" s="4"/>
      <c r="D16" s="258"/>
      <c r="E16" s="4"/>
      <c r="F16" s="1"/>
      <c r="G16" s="1"/>
      <c r="H16" s="1"/>
      <c r="I16" s="1"/>
    </row>
    <row r="17" spans="2:9" ht="18" x14ac:dyDescent="0.35">
      <c r="B17" s="1"/>
      <c r="C17" s="260" t="s">
        <v>31</v>
      </c>
      <c r="D17" s="261" t="s">
        <v>52</v>
      </c>
      <c r="E17" s="260" t="s">
        <v>104</v>
      </c>
      <c r="F17" s="260" t="s">
        <v>23</v>
      </c>
      <c r="G17" s="260" t="s">
        <v>435</v>
      </c>
      <c r="H17" s="260" t="s">
        <v>121</v>
      </c>
      <c r="I17" s="1"/>
    </row>
    <row r="18" spans="2:9" ht="15.6" customHeight="1" thickBot="1" x14ac:dyDescent="0.4">
      <c r="B18" s="1"/>
      <c r="C18" s="262"/>
      <c r="D18" s="261"/>
      <c r="E18" s="260"/>
      <c r="F18" s="263" t="s">
        <v>88</v>
      </c>
      <c r="G18" s="263" t="s">
        <v>89</v>
      </c>
      <c r="H18" s="264" t="s">
        <v>145</v>
      </c>
      <c r="I18" s="1"/>
    </row>
    <row r="19" spans="2:9" ht="114.75" thickTop="1" x14ac:dyDescent="0.3">
      <c r="B19" s="1"/>
      <c r="C19" s="707" t="s">
        <v>65</v>
      </c>
      <c r="D19" s="265" t="s">
        <v>53</v>
      </c>
      <c r="E19" s="266" t="s">
        <v>0</v>
      </c>
      <c r="F19" s="267" t="s">
        <v>25</v>
      </c>
      <c r="G19" s="267" t="s">
        <v>139</v>
      </c>
      <c r="H19" s="267" t="s">
        <v>147</v>
      </c>
      <c r="I19" s="1"/>
    </row>
    <row r="20" spans="2:9" ht="156.75" x14ac:dyDescent="0.3">
      <c r="B20" s="1"/>
      <c r="C20" s="708"/>
      <c r="D20" s="268" t="s">
        <v>54</v>
      </c>
      <c r="E20" s="269" t="s">
        <v>21</v>
      </c>
      <c r="F20" s="270" t="s">
        <v>123</v>
      </c>
      <c r="G20" s="270" t="s">
        <v>144</v>
      </c>
      <c r="H20" s="271" t="s">
        <v>146</v>
      </c>
      <c r="I20" s="1"/>
    </row>
    <row r="21" spans="2:9" ht="114.75" thickBot="1" x14ac:dyDescent="0.35">
      <c r="B21" s="1"/>
      <c r="C21" s="709"/>
      <c r="D21" s="272" t="s">
        <v>55</v>
      </c>
      <c r="E21" s="273" t="s">
        <v>1</v>
      </c>
      <c r="F21" s="274" t="s">
        <v>26</v>
      </c>
      <c r="G21" s="274" t="s">
        <v>110</v>
      </c>
      <c r="H21" s="274" t="s">
        <v>142</v>
      </c>
      <c r="I21" s="1"/>
    </row>
    <row r="22" spans="2:9" ht="214.5" thickTop="1" x14ac:dyDescent="0.3">
      <c r="B22" s="1"/>
      <c r="C22" s="711" t="s">
        <v>64</v>
      </c>
      <c r="D22" s="265" t="s">
        <v>56</v>
      </c>
      <c r="E22" s="266" t="s">
        <v>114</v>
      </c>
      <c r="F22" s="267" t="s">
        <v>679</v>
      </c>
      <c r="G22" s="267" t="s">
        <v>125</v>
      </c>
      <c r="H22" s="267" t="s">
        <v>128</v>
      </c>
      <c r="I22" s="1"/>
    </row>
    <row r="23" spans="2:9" ht="213.75" x14ac:dyDescent="0.3">
      <c r="B23" s="1"/>
      <c r="C23" s="712"/>
      <c r="D23" s="275" t="s">
        <v>57</v>
      </c>
      <c r="E23" s="269" t="s">
        <v>437</v>
      </c>
      <c r="F23" s="270" t="s">
        <v>115</v>
      </c>
      <c r="G23" s="270" t="s">
        <v>138</v>
      </c>
      <c r="H23" s="270" t="s">
        <v>143</v>
      </c>
      <c r="I23" s="1"/>
    </row>
    <row r="24" spans="2:9" ht="200.25" thickBot="1" x14ac:dyDescent="0.35">
      <c r="B24" s="1"/>
      <c r="C24" s="713"/>
      <c r="D24" s="272" t="s">
        <v>113</v>
      </c>
      <c r="E24" s="273" t="s">
        <v>13</v>
      </c>
      <c r="F24" s="274" t="s">
        <v>24</v>
      </c>
      <c r="G24" s="274" t="s">
        <v>135</v>
      </c>
      <c r="H24" s="274" t="s">
        <v>122</v>
      </c>
      <c r="I24" s="17"/>
    </row>
    <row r="25" spans="2:9" ht="200.25" thickTop="1" x14ac:dyDescent="0.3">
      <c r="B25" s="1"/>
      <c r="C25" s="710" t="s">
        <v>94</v>
      </c>
      <c r="D25" s="268" t="s">
        <v>58</v>
      </c>
      <c r="E25" s="269" t="s">
        <v>2</v>
      </c>
      <c r="F25" s="270" t="s">
        <v>127</v>
      </c>
      <c r="G25" s="270" t="s">
        <v>136</v>
      </c>
      <c r="H25" s="270" t="s">
        <v>34</v>
      </c>
      <c r="I25" s="1"/>
    </row>
    <row r="26" spans="2:9" ht="171" x14ac:dyDescent="0.3">
      <c r="B26" s="1"/>
      <c r="C26" s="710"/>
      <c r="D26" s="268" t="s">
        <v>59</v>
      </c>
      <c r="E26" s="269" t="s">
        <v>3</v>
      </c>
      <c r="F26" s="270" t="s">
        <v>27</v>
      </c>
      <c r="G26" s="270" t="s">
        <v>182</v>
      </c>
      <c r="H26" s="270" t="s">
        <v>126</v>
      </c>
      <c r="I26" s="1"/>
    </row>
    <row r="27" spans="2:9" ht="99.75" x14ac:dyDescent="0.3">
      <c r="B27" s="1"/>
      <c r="C27" s="710"/>
      <c r="D27" s="268" t="s">
        <v>60</v>
      </c>
      <c r="E27" s="269" t="s">
        <v>35</v>
      </c>
      <c r="F27" s="270" t="s">
        <v>28</v>
      </c>
      <c r="G27" s="270" t="s">
        <v>140</v>
      </c>
      <c r="H27" s="270" t="s">
        <v>141</v>
      </c>
      <c r="I27" s="1"/>
    </row>
    <row r="28" spans="2:9" ht="99.75" x14ac:dyDescent="0.3">
      <c r="B28" s="1"/>
      <c r="C28" s="710"/>
      <c r="D28" s="268" t="s">
        <v>61</v>
      </c>
      <c r="E28" s="269" t="s">
        <v>4</v>
      </c>
      <c r="F28" s="270" t="s">
        <v>29</v>
      </c>
      <c r="G28" s="270" t="s">
        <v>137</v>
      </c>
      <c r="H28" s="270" t="s">
        <v>149</v>
      </c>
      <c r="I28" s="1"/>
    </row>
    <row r="29" spans="2:9" ht="71.25" x14ac:dyDescent="0.3">
      <c r="B29" s="1"/>
      <c r="C29" s="710"/>
      <c r="D29" s="268" t="s">
        <v>62</v>
      </c>
      <c r="E29" s="269" t="s">
        <v>5</v>
      </c>
      <c r="F29" s="270" t="s">
        <v>30</v>
      </c>
      <c r="G29" s="270" t="s">
        <v>33</v>
      </c>
      <c r="H29" s="270" t="s">
        <v>37</v>
      </c>
      <c r="I29" s="1"/>
    </row>
    <row r="30" spans="2:9" ht="114.75" thickBot="1" x14ac:dyDescent="0.35">
      <c r="B30" s="1"/>
      <c r="C30" s="710"/>
      <c r="D30" s="272" t="s">
        <v>63</v>
      </c>
      <c r="E30" s="273" t="s">
        <v>36</v>
      </c>
      <c r="F30" s="274" t="s">
        <v>124</v>
      </c>
      <c r="G30" s="274" t="s">
        <v>110</v>
      </c>
      <c r="H30" s="274" t="s">
        <v>148</v>
      </c>
      <c r="I30" s="1"/>
    </row>
    <row r="31" spans="2:9" ht="17.25" thickTop="1" x14ac:dyDescent="0.3">
      <c r="B31" s="1"/>
      <c r="C31" s="4"/>
      <c r="D31" s="258"/>
      <c r="E31" s="4"/>
      <c r="F31" s="1"/>
      <c r="G31" s="1"/>
      <c r="H31" s="1"/>
      <c r="I31" s="1"/>
    </row>
  </sheetData>
  <sheetProtection algorithmName="SHA-512" hashValue="+RdutywkeAV5JBctX/ZVylrTP0cKB4C+nqk6hAHBAlAug9KnJjIitpO4Ld4WPhhp7y7mq6GPip/PfMslWf9UrA==" saltValue="tz1i3+uUbpx4sQNyUFXBSw==" spinCount="100000" sheet="1" objects="1" scenarios="1"/>
  <customSheetViews>
    <customSheetView guid="{B942BA88-CC1B-45E5-B422-5C319DA20C7E}" showGridLines="0" topLeftCell="A19">
      <selection activeCell="F23" sqref="F23"/>
      <pageMargins left="0.7" right="0.7" top="0.78740157499999996" bottom="0.78740157499999996" header="0.3" footer="0.3"/>
      <pageSetup paperSize="9" orientation="portrait" r:id="rId1"/>
    </customSheetView>
    <customSheetView guid="{27DF1E55-3C5C-4472-8EFF-775630CBF46E}" showGridLines="0" topLeftCell="A19">
      <selection activeCell="F23" sqref="F23"/>
      <pageMargins left="0.7" right="0.7" top="0.78740157499999996" bottom="0.78740157499999996" header="0.3" footer="0.3"/>
      <pageSetup paperSize="9" orientation="portrait" r:id="rId2"/>
    </customSheetView>
  </customSheetViews>
  <mergeCells count="8">
    <mergeCell ref="F6:H6"/>
    <mergeCell ref="C19:C21"/>
    <mergeCell ref="C25:C30"/>
    <mergeCell ref="C22:C24"/>
    <mergeCell ref="F7:H7"/>
    <mergeCell ref="F9:H9"/>
    <mergeCell ref="F10:H10"/>
    <mergeCell ref="F11:H11"/>
  </mergeCells>
  <pageMargins left="0.7" right="0.7" top="0.78740157499999996" bottom="0.78740157499999996"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DDEB71"/>
    <pageSetUpPr fitToPage="1"/>
  </sheetPr>
  <dimension ref="A1:T155"/>
  <sheetViews>
    <sheetView showGridLines="0" zoomScale="85" zoomScaleNormal="85" zoomScaleSheetLayoutView="70" zoomScalePageLayoutView="40" workbookViewId="0">
      <selection activeCell="D44" sqref="D44"/>
    </sheetView>
  </sheetViews>
  <sheetFormatPr baseColWidth="10" defaultColWidth="10.85546875" defaultRowHeight="16.5" x14ac:dyDescent="0.3"/>
  <cols>
    <col min="1" max="1" width="3.140625" style="114" customWidth="1"/>
    <col min="2" max="2" width="3.140625" style="119" customWidth="1"/>
    <col min="3" max="3" width="7.5703125" style="119" customWidth="1"/>
    <col min="4" max="4" width="28.7109375" style="119" customWidth="1"/>
    <col min="5" max="5" width="18.42578125" style="119" customWidth="1"/>
    <col min="6" max="6" width="12.42578125" style="119" customWidth="1"/>
    <col min="7" max="7" width="13.42578125" style="119" customWidth="1"/>
    <col min="8" max="8" width="20.140625" style="119" customWidth="1"/>
    <col min="9" max="9" width="26.5703125" style="119" customWidth="1"/>
    <col min="10" max="10" width="3.140625" style="119" customWidth="1"/>
    <col min="11" max="11" width="3.140625" style="114" customWidth="1"/>
    <col min="12" max="12" width="3.140625" style="119" hidden="1" customWidth="1"/>
    <col min="13" max="13" width="10.140625" style="119" hidden="1" customWidth="1"/>
    <col min="14" max="14" width="25.7109375" style="119" hidden="1" customWidth="1"/>
    <col min="15" max="15" width="11.7109375" style="119" hidden="1" customWidth="1"/>
    <col min="16" max="16" width="41.42578125" style="119" hidden="1" customWidth="1"/>
    <col min="17" max="17" width="14.85546875" style="119" hidden="1" customWidth="1"/>
    <col min="18" max="18" width="13" style="119" hidden="1" customWidth="1"/>
    <col min="19" max="19" width="27.42578125" style="119" hidden="1" customWidth="1"/>
    <col min="20" max="20" width="3.140625" style="119" hidden="1" customWidth="1"/>
    <col min="21" max="16384" width="10.85546875" style="119"/>
  </cols>
  <sheetData>
    <row r="1" spans="2:20" s="114" customFormat="1" x14ac:dyDescent="0.3"/>
    <row r="2" spans="2:20" s="114" customFormat="1" x14ac:dyDescent="0.3">
      <c r="B2" s="1"/>
      <c r="C2" s="1"/>
      <c r="D2" s="1"/>
      <c r="E2" s="1"/>
      <c r="F2" s="1"/>
      <c r="G2" s="1"/>
      <c r="H2" s="1"/>
      <c r="I2" s="1"/>
      <c r="J2" s="1"/>
      <c r="L2" s="353"/>
      <c r="M2" s="353"/>
      <c r="N2" s="353"/>
      <c r="O2" s="353"/>
      <c r="P2" s="353"/>
      <c r="Q2" s="353"/>
      <c r="R2" s="353"/>
      <c r="S2" s="353"/>
      <c r="T2" s="353"/>
    </row>
    <row r="3" spans="2:20" s="114" customFormat="1" ht="21.95" customHeight="1" x14ac:dyDescent="0.4">
      <c r="B3" s="1"/>
      <c r="C3" s="118" t="s">
        <v>20</v>
      </c>
      <c r="D3" s="1"/>
      <c r="E3" s="1"/>
      <c r="F3" s="1"/>
      <c r="G3" s="1"/>
      <c r="H3" s="1"/>
      <c r="I3" s="1"/>
      <c r="J3" s="1"/>
      <c r="L3" s="353"/>
      <c r="M3" s="353"/>
      <c r="N3" s="353"/>
      <c r="O3" s="353"/>
      <c r="P3" s="353"/>
      <c r="Q3" s="353"/>
      <c r="R3" s="353"/>
      <c r="S3" s="353"/>
      <c r="T3" s="353"/>
    </row>
    <row r="4" spans="2:20" ht="18.75" customHeight="1" x14ac:dyDescent="0.3">
      <c r="B4" s="4"/>
      <c r="C4" s="354"/>
      <c r="D4" s="354"/>
      <c r="E4" s="354"/>
      <c r="F4" s="354"/>
      <c r="G4" s="354"/>
      <c r="H4" s="354"/>
      <c r="I4" s="354"/>
      <c r="J4" s="4"/>
      <c r="L4" s="353"/>
      <c r="M4" s="353"/>
      <c r="N4" s="353"/>
      <c r="O4" s="354"/>
      <c r="P4" s="354"/>
      <c r="Q4" s="354"/>
      <c r="R4" s="354"/>
      <c r="S4" s="354"/>
      <c r="T4" s="354"/>
    </row>
    <row r="5" spans="2:20" ht="18.75" customHeight="1" x14ac:dyDescent="0.3">
      <c r="B5" s="4"/>
      <c r="C5" s="357" t="s">
        <v>87</v>
      </c>
      <c r="D5" s="358"/>
      <c r="E5" s="715" t="str">
        <f>IF('3 Vorhaben'!H5&lt;&gt;"",'3 Vorhaben'!H5,"")</f>
        <v/>
      </c>
      <c r="F5" s="715"/>
      <c r="G5" s="715"/>
      <c r="H5" s="715"/>
      <c r="I5" s="715"/>
      <c r="J5" s="4"/>
      <c r="K5" s="119"/>
      <c r="L5" s="354"/>
      <c r="M5" s="354"/>
      <c r="N5" s="354"/>
      <c r="O5" s="354"/>
      <c r="P5" s="354"/>
      <c r="Q5" s="354"/>
      <c r="R5" s="354"/>
      <c r="S5" s="354"/>
      <c r="T5" s="354"/>
    </row>
    <row r="6" spans="2:20" ht="18.75" customHeight="1" x14ac:dyDescent="0.3">
      <c r="B6" s="4"/>
      <c r="C6" s="357" t="s">
        <v>132</v>
      </c>
      <c r="D6" s="358"/>
      <c r="E6" s="359" t="str">
        <f>IF('3 Vorhaben'!H6&lt;&gt;"",'3 Vorhaben'!H6,"")</f>
        <v/>
      </c>
      <c r="F6" s="359"/>
      <c r="G6" s="360"/>
      <c r="H6" s="360"/>
      <c r="I6" s="360"/>
      <c r="J6" s="4"/>
      <c r="K6" s="119"/>
      <c r="L6" s="353"/>
      <c r="M6" s="353"/>
      <c r="N6" s="353"/>
      <c r="O6" s="353"/>
      <c r="P6" s="353"/>
      <c r="Q6" s="353"/>
      <c r="R6" s="353"/>
      <c r="S6" s="353"/>
      <c r="T6" s="354"/>
    </row>
    <row r="7" spans="2:20" ht="18.75" customHeight="1" x14ac:dyDescent="0.3">
      <c r="B7" s="4"/>
      <c r="C7" s="357" t="s">
        <v>120</v>
      </c>
      <c r="D7" s="358"/>
      <c r="E7" s="361" t="str">
        <f>IF('3 Vorhaben'!H19&lt;&gt;"",'3 Vorhaben'!H19,"")</f>
        <v/>
      </c>
      <c r="F7" s="361"/>
      <c r="G7" s="360"/>
      <c r="H7" s="360"/>
      <c r="I7" s="360"/>
      <c r="J7" s="4"/>
      <c r="L7" s="353"/>
      <c r="M7" s="353"/>
      <c r="N7" s="353"/>
      <c r="O7" s="353"/>
      <c r="P7" s="353"/>
      <c r="Q7" s="353"/>
      <c r="R7" s="353"/>
      <c r="S7" s="353"/>
      <c r="T7" s="354"/>
    </row>
    <row r="8" spans="2:20" ht="18.75" customHeight="1" x14ac:dyDescent="0.3">
      <c r="B8" s="4"/>
      <c r="C8" s="354"/>
      <c r="D8" s="354"/>
      <c r="E8" s="354"/>
      <c r="F8" s="354"/>
      <c r="G8" s="354"/>
      <c r="H8" s="354"/>
      <c r="I8" s="354"/>
      <c r="J8" s="4"/>
      <c r="L8" s="353"/>
      <c r="M8" s="353"/>
      <c r="N8" s="353"/>
      <c r="O8" s="353"/>
      <c r="P8" s="353"/>
      <c r="Q8" s="353"/>
      <c r="R8" s="353"/>
      <c r="S8" s="353"/>
      <c r="T8" s="354"/>
    </row>
    <row r="9" spans="2:20" ht="18.75" customHeight="1" x14ac:dyDescent="0.4">
      <c r="B9" s="4"/>
      <c r="C9" s="118" t="s">
        <v>685</v>
      </c>
      <c r="D9" s="354"/>
      <c r="E9" s="354"/>
      <c r="F9" s="354"/>
      <c r="G9" s="354"/>
      <c r="H9" s="354"/>
      <c r="I9" s="354"/>
      <c r="J9" s="4"/>
      <c r="L9" s="353"/>
      <c r="M9" s="353"/>
      <c r="N9" s="353"/>
      <c r="O9" s="353"/>
      <c r="P9" s="353"/>
      <c r="Q9" s="353"/>
      <c r="R9" s="353"/>
      <c r="S9" s="353"/>
      <c r="T9" s="354"/>
    </row>
    <row r="10" spans="2:20" ht="33" customHeight="1" x14ac:dyDescent="0.3">
      <c r="B10" s="4"/>
      <c r="C10" s="718" t="s">
        <v>688</v>
      </c>
      <c r="D10" s="718"/>
      <c r="E10" s="718"/>
      <c r="F10" s="718"/>
      <c r="G10" s="718"/>
      <c r="H10" s="718"/>
      <c r="I10" s="718"/>
      <c r="J10" s="4"/>
      <c r="L10" s="353"/>
      <c r="M10" s="353"/>
      <c r="N10" s="353"/>
      <c r="O10" s="353"/>
      <c r="P10" s="353"/>
      <c r="Q10" s="353"/>
      <c r="R10" s="353"/>
      <c r="S10" s="353"/>
      <c r="T10" s="354"/>
    </row>
    <row r="11" spans="2:20" ht="18.75" customHeight="1" x14ac:dyDescent="0.3">
      <c r="B11" s="4"/>
      <c r="C11" s="410" t="s">
        <v>686</v>
      </c>
      <c r="D11" s="411"/>
      <c r="E11" s="412"/>
      <c r="F11" s="717" t="str">
        <f>VLOOKUP('2 Prüfcheck'!V33,'2 Prüfcheck'!T35:U39,2,FALSE)</f>
        <v>Prüfcheck noch nicht ausgefüllt</v>
      </c>
      <c r="G11" s="717"/>
      <c r="H11" s="717"/>
      <c r="I11" s="717"/>
      <c r="J11" s="4"/>
      <c r="L11" s="353"/>
      <c r="M11" s="353"/>
      <c r="N11" s="353"/>
      <c r="O11" s="353"/>
      <c r="P11" s="353"/>
      <c r="Q11" s="353"/>
      <c r="R11" s="353"/>
      <c r="S11" s="353"/>
      <c r="T11" s="354"/>
    </row>
    <row r="12" spans="2:20" ht="18.75" customHeight="1" x14ac:dyDescent="0.3">
      <c r="B12" s="4"/>
      <c r="C12" s="410" t="s">
        <v>687</v>
      </c>
      <c r="D12" s="411"/>
      <c r="E12" s="412"/>
      <c r="F12" s="717" t="str">
        <f>VLOOKUP('2 Prüfcheck'!W33,'2 Prüfcheck'!T35:U39,2,FALSE)</f>
        <v>Prüfcheck noch nicht ausgefüllt</v>
      </c>
      <c r="G12" s="717"/>
      <c r="H12" s="717"/>
      <c r="I12" s="717"/>
      <c r="J12" s="4"/>
      <c r="L12" s="353"/>
      <c r="M12" s="353"/>
      <c r="N12" s="353" t="s">
        <v>473</v>
      </c>
      <c r="O12" s="353"/>
      <c r="P12" s="353"/>
      <c r="Q12" s="353"/>
      <c r="R12" s="353"/>
      <c r="S12" s="353"/>
      <c r="T12" s="354"/>
    </row>
    <row r="13" spans="2:20" ht="18.75" customHeight="1" x14ac:dyDescent="0.3">
      <c r="B13" s="4"/>
      <c r="C13" s="21"/>
      <c r="D13" s="20"/>
      <c r="E13" s="22"/>
      <c r="F13" s="22"/>
      <c r="G13" s="20"/>
      <c r="H13" s="20"/>
      <c r="I13" s="20"/>
      <c r="J13" s="4"/>
      <c r="L13" s="353"/>
      <c r="M13" s="353"/>
      <c r="N13" s="353"/>
      <c r="O13" s="353"/>
      <c r="P13" s="353"/>
      <c r="Q13" s="353"/>
      <c r="R13" s="353"/>
      <c r="S13" s="353"/>
      <c r="T13" s="354"/>
    </row>
    <row r="14" spans="2:20" ht="18.75" customHeight="1" x14ac:dyDescent="0.4">
      <c r="B14" s="4"/>
      <c r="C14" s="118" t="s">
        <v>700</v>
      </c>
      <c r="D14" s="20"/>
      <c r="E14" s="22"/>
      <c r="F14" s="22"/>
      <c r="G14" s="20"/>
      <c r="H14" s="20"/>
      <c r="I14" s="20"/>
      <c r="J14" s="4"/>
      <c r="L14" s="353"/>
      <c r="M14" s="353"/>
      <c r="N14" s="353"/>
      <c r="O14" s="353"/>
      <c r="P14" s="353"/>
      <c r="Q14" s="353"/>
      <c r="R14" s="353"/>
      <c r="S14" s="353"/>
      <c r="T14" s="354"/>
    </row>
    <row r="15" spans="2:20" ht="18.75" customHeight="1" x14ac:dyDescent="0.3">
      <c r="B15" s="4"/>
      <c r="C15" s="21"/>
      <c r="D15" s="20"/>
      <c r="E15" s="22"/>
      <c r="F15" s="22"/>
      <c r="G15" s="20"/>
      <c r="H15" s="20"/>
      <c r="I15" s="20"/>
      <c r="J15" s="4"/>
      <c r="L15" s="353"/>
      <c r="M15" s="353"/>
      <c r="N15" s="353"/>
      <c r="O15" s="353"/>
      <c r="P15" s="353"/>
      <c r="Q15" s="353"/>
      <c r="R15" s="353"/>
      <c r="S15" s="353"/>
      <c r="T15" s="354"/>
    </row>
    <row r="16" spans="2:20" ht="33" customHeight="1" x14ac:dyDescent="0.3">
      <c r="B16" s="4"/>
      <c r="C16" s="719" t="s">
        <v>707</v>
      </c>
      <c r="D16" s="719"/>
      <c r="E16" s="719"/>
      <c r="F16" s="719"/>
      <c r="G16" s="354"/>
      <c r="H16" s="720" t="str">
        <f>IF(AND(F11=N12,'4.1 KlimaNeutralität Teil 1'!N74=0),"keine Angaben",'4.1 KlimaNeutralität Teil 1'!N76)</f>
        <v>Bewertung derzeit nicht möglich - keine oder noch unvollständige Angaben!</v>
      </c>
      <c r="I16" s="720"/>
      <c r="J16" s="4"/>
      <c r="L16" s="353"/>
      <c r="M16" s="353"/>
      <c r="N16" s="353"/>
      <c r="O16" s="353"/>
      <c r="P16" s="353"/>
      <c r="Q16" s="353"/>
      <c r="R16" s="353"/>
      <c r="S16" s="353"/>
      <c r="T16" s="354"/>
    </row>
    <row r="17" spans="2:20" ht="18.75" customHeight="1" x14ac:dyDescent="0.3">
      <c r="B17" s="4"/>
      <c r="C17" s="21"/>
      <c r="D17" s="20"/>
      <c r="E17" s="22"/>
      <c r="F17" s="22"/>
      <c r="G17" s="20"/>
      <c r="H17" s="20"/>
      <c r="I17" s="20"/>
      <c r="J17" s="4"/>
      <c r="L17" s="353"/>
      <c r="M17" s="353"/>
      <c r="N17" s="353"/>
      <c r="O17" s="353"/>
      <c r="P17" s="353"/>
      <c r="Q17" s="353"/>
      <c r="R17" s="353"/>
      <c r="S17" s="353"/>
      <c r="T17" s="354"/>
    </row>
    <row r="18" spans="2:20" ht="21" x14ac:dyDescent="0.4">
      <c r="B18" s="4"/>
      <c r="C18" s="118" t="s">
        <v>701</v>
      </c>
      <c r="D18" s="1"/>
      <c r="E18" s="1"/>
      <c r="F18" s="1"/>
      <c r="G18" s="1"/>
      <c r="H18" s="1"/>
      <c r="I18" s="20"/>
      <c r="J18" s="4"/>
      <c r="L18" s="353"/>
      <c r="M18" s="353"/>
      <c r="N18" s="353"/>
      <c r="O18" s="353"/>
      <c r="P18" s="353"/>
      <c r="Q18" s="353"/>
      <c r="R18" s="353"/>
      <c r="S18" s="353"/>
      <c r="T18" s="354"/>
    </row>
    <row r="19" spans="2:20" ht="10.5" customHeight="1" x14ac:dyDescent="0.3">
      <c r="B19" s="4"/>
      <c r="C19" s="4"/>
      <c r="D19" s="4"/>
      <c r="E19" s="4"/>
      <c r="F19" s="4"/>
      <c r="G19" s="4"/>
      <c r="H19" s="4"/>
      <c r="I19" s="20"/>
      <c r="J19" s="4"/>
      <c r="L19" s="353"/>
      <c r="M19" s="353"/>
      <c r="N19" s="353"/>
      <c r="O19" s="353"/>
      <c r="P19" s="353"/>
      <c r="Q19" s="353"/>
      <c r="R19" s="353"/>
      <c r="S19" s="353"/>
      <c r="T19" s="354"/>
    </row>
    <row r="20" spans="2:20" ht="18.75" customHeight="1" x14ac:dyDescent="0.3">
      <c r="B20" s="4"/>
      <c r="C20" s="716" t="s">
        <v>676</v>
      </c>
      <c r="D20" s="716"/>
      <c r="E20" s="716"/>
      <c r="F20" s="716"/>
      <c r="G20" s="716"/>
      <c r="H20" s="716"/>
      <c r="I20" s="716"/>
      <c r="J20" s="4"/>
      <c r="L20" s="353"/>
      <c r="M20" s="353"/>
      <c r="N20" s="353"/>
      <c r="O20" s="353"/>
      <c r="P20" s="353"/>
      <c r="Q20" s="353"/>
      <c r="R20" s="353"/>
      <c r="S20" s="353"/>
      <c r="T20" s="354"/>
    </row>
    <row r="21" spans="2:20" ht="16.5" customHeight="1" x14ac:dyDescent="0.3">
      <c r="B21" s="4"/>
      <c r="C21" s="716"/>
      <c r="D21" s="716"/>
      <c r="E21" s="716"/>
      <c r="F21" s="716"/>
      <c r="G21" s="716"/>
      <c r="H21" s="716"/>
      <c r="I21" s="716"/>
      <c r="J21" s="4"/>
      <c r="L21" s="353"/>
      <c r="M21" s="353"/>
      <c r="N21" s="353"/>
      <c r="O21" s="353"/>
      <c r="P21" s="353"/>
      <c r="Q21" s="353"/>
      <c r="R21" s="353"/>
      <c r="S21" s="353"/>
      <c r="T21" s="354"/>
    </row>
    <row r="22" spans="2:20" x14ac:dyDescent="0.3">
      <c r="B22" s="4"/>
      <c r="C22" s="716"/>
      <c r="D22" s="716"/>
      <c r="E22" s="716"/>
      <c r="F22" s="716"/>
      <c r="G22" s="716"/>
      <c r="H22" s="716"/>
      <c r="I22" s="716"/>
      <c r="J22" s="4"/>
      <c r="L22" s="353"/>
      <c r="M22" s="353"/>
      <c r="N22" s="353"/>
      <c r="O22" s="353"/>
      <c r="P22" s="353"/>
      <c r="Q22" s="353"/>
      <c r="R22" s="353"/>
      <c r="S22" s="353"/>
      <c r="T22" s="354"/>
    </row>
    <row r="23" spans="2:20" ht="25.5" customHeight="1" x14ac:dyDescent="0.3">
      <c r="B23" s="4"/>
      <c r="C23" s="23"/>
      <c r="D23" s="23"/>
      <c r="E23" s="23"/>
      <c r="F23" s="23"/>
      <c r="G23" s="23"/>
      <c r="H23" s="727" t="s">
        <v>617</v>
      </c>
      <c r="I23" s="727"/>
      <c r="J23" s="4"/>
      <c r="K23" s="119"/>
      <c r="L23" s="353"/>
      <c r="M23" s="353"/>
      <c r="N23" s="353"/>
      <c r="O23" s="353"/>
      <c r="P23" s="353"/>
      <c r="Q23" s="353"/>
      <c r="R23" s="353"/>
      <c r="S23" s="353"/>
      <c r="T23" s="367"/>
    </row>
    <row r="24" spans="2:20" ht="62.1" customHeight="1" thickBot="1" x14ac:dyDescent="0.35">
      <c r="B24" s="4"/>
      <c r="C24" s="170"/>
      <c r="D24" s="169" t="s">
        <v>11</v>
      </c>
      <c r="E24" s="286" t="s">
        <v>130</v>
      </c>
      <c r="F24" s="169" t="s">
        <v>440</v>
      </c>
      <c r="G24" s="172" t="s">
        <v>96</v>
      </c>
      <c r="H24" s="171" t="s">
        <v>97</v>
      </c>
      <c r="I24" s="172" t="s">
        <v>129</v>
      </c>
      <c r="J24" s="4"/>
      <c r="L24" s="353"/>
      <c r="M24" s="353"/>
      <c r="N24" s="353"/>
      <c r="O24" s="353"/>
      <c r="P24" s="353"/>
      <c r="Q24" s="353"/>
      <c r="R24" s="353"/>
      <c r="S24" s="353"/>
      <c r="T24" s="367"/>
    </row>
    <row r="25" spans="2:20" s="120" customFormat="1" ht="33" customHeight="1" x14ac:dyDescent="0.3">
      <c r="B25" s="5"/>
      <c r="C25" s="724" t="s">
        <v>65</v>
      </c>
      <c r="D25" s="284" t="s">
        <v>47</v>
      </c>
      <c r="E25" s="385" t="str">
        <f>IF(AND($F$12=$N$12,'5.1 Gravitativ'!E41="FEHLER"),"",'5.1 Gravitativ'!E41)</f>
        <v>FEHLER</v>
      </c>
      <c r="F25" s="386" t="str">
        <f>IF(E25="","",(IF(ISBLANK('5.1 Gravitativ'!E26),"Nein",TEXT('5.1 Gravitativ'!E26,1))))</f>
        <v>Nein</v>
      </c>
      <c r="G25" s="386" t="str">
        <f>IF(E25="","",'5.1 Gravitativ'!E42)</f>
        <v>FEHLER</v>
      </c>
      <c r="H25" s="395" t="str">
        <f>IF(E25="","",'5.1 Gravitativ'!E43)</f>
        <v>FEHLER</v>
      </c>
      <c r="I25" s="402" t="str">
        <f>IF(E25="","",'5.1 Gravitativ'!E44)</f>
        <v>FEHLER</v>
      </c>
      <c r="J25" s="5"/>
      <c r="K25" s="114"/>
      <c r="L25" s="353"/>
      <c r="M25" s="353"/>
      <c r="N25" s="353"/>
      <c r="O25" s="353"/>
      <c r="P25" s="353"/>
      <c r="Q25" s="353"/>
      <c r="R25" s="353"/>
      <c r="S25" s="353"/>
      <c r="T25" s="368"/>
    </row>
    <row r="26" spans="2:20" s="120" customFormat="1" ht="33" customHeight="1" x14ac:dyDescent="0.3">
      <c r="B26" s="5"/>
      <c r="C26" s="725"/>
      <c r="D26" s="173" t="s">
        <v>95</v>
      </c>
      <c r="E26" s="387" t="str">
        <f>IF(AND($F$12=$N$12,'5.1 Gravitativ'!E76="FEHLER"),"",'5.1 Gravitativ'!E76)</f>
        <v>FEHLER</v>
      </c>
      <c r="F26" s="388" t="str">
        <f>IF(E26="","",(IF(ISBLANK('5.1 Gravitativ'!E60),"Nein",TEXT('5.1 Gravitativ'!E60,1))))</f>
        <v>Nein</v>
      </c>
      <c r="G26" s="388" t="str">
        <f>IF(E26="","",'5.1 Gravitativ'!E77)</f>
        <v>FEHLER</v>
      </c>
      <c r="H26" s="396" t="str">
        <f>IF(E26="","",'5.1 Gravitativ'!E78)</f>
        <v>FEHLER</v>
      </c>
      <c r="I26" s="403" t="str">
        <f>IF(E26="","",'5.1 Gravitativ'!E79)</f>
        <v>FEHLER</v>
      </c>
      <c r="J26" s="5"/>
      <c r="K26" s="114"/>
      <c r="L26" s="353"/>
      <c r="M26" s="353"/>
      <c r="N26" s="353"/>
      <c r="O26" s="353"/>
      <c r="P26" s="353"/>
      <c r="Q26" s="353"/>
      <c r="R26" s="353"/>
      <c r="S26" s="353"/>
      <c r="T26" s="368"/>
    </row>
    <row r="27" spans="2:20" s="120" customFormat="1" ht="33" customHeight="1" thickBot="1" x14ac:dyDescent="0.35">
      <c r="B27" s="5"/>
      <c r="C27" s="723"/>
      <c r="D27" s="288" t="s">
        <v>48</v>
      </c>
      <c r="E27" s="389" t="str">
        <f>IF(AND($F$12=$N$12,'5.1 Gravitativ'!E110="FEHLER"),"",'5.1 Gravitativ'!E110)</f>
        <v>FEHLER</v>
      </c>
      <c r="F27" s="390" t="str">
        <f>IF(E27="","",IF(ISBLANK('5.1 Gravitativ'!E95),"Nein",TEXT('5.1 Gravitativ'!E95,1)))</f>
        <v>Nein</v>
      </c>
      <c r="G27" s="390" t="str">
        <f>IF(E27="","",'5.1 Gravitativ'!E111)</f>
        <v>FEHLER</v>
      </c>
      <c r="H27" s="398" t="str">
        <f>IF(E27="","",'5.1 Gravitativ'!E112)</f>
        <v>FEHLER</v>
      </c>
      <c r="I27" s="404" t="str">
        <f>IF(E27="","",'5.1 Gravitativ'!E113)</f>
        <v>FEHLER</v>
      </c>
      <c r="J27" s="5"/>
      <c r="L27" s="353"/>
      <c r="M27" s="353"/>
      <c r="N27" s="353"/>
      <c r="O27" s="353"/>
      <c r="P27" s="353"/>
      <c r="Q27" s="353"/>
      <c r="R27" s="353"/>
      <c r="S27" s="353"/>
      <c r="T27" s="368"/>
    </row>
    <row r="28" spans="2:20" s="120" customFormat="1" ht="33" customHeight="1" x14ac:dyDescent="0.3">
      <c r="B28" s="5"/>
      <c r="C28" s="721" t="s">
        <v>64</v>
      </c>
      <c r="D28" s="287" t="s">
        <v>112</v>
      </c>
      <c r="E28" s="391" t="str">
        <f>IF(AND($F$12=$N$12,'5.2 Hydrologisch'!E47="FEHLER"),"",'5.2 Hydrologisch'!E47)</f>
        <v>FEHLER</v>
      </c>
      <c r="F28" s="386" t="str">
        <f>IF(E28="","",IF(ISBLANK('5.2 Hydrologisch'!E26),"Nein",TEXT('5.2 Hydrologisch'!E26,1)))</f>
        <v>Nein</v>
      </c>
      <c r="G28" s="392" t="str">
        <f>IF(E28="","",'5.2 Hydrologisch'!E48)</f>
        <v>FEHLER</v>
      </c>
      <c r="H28" s="399" t="str">
        <f>IF(E28="","",'5.2 Hydrologisch'!E49)</f>
        <v>FEHLER</v>
      </c>
      <c r="I28" s="405" t="str">
        <f>IF(E28="","",'5.2 Hydrologisch'!E50)</f>
        <v>FEHLER</v>
      </c>
      <c r="J28" s="5"/>
      <c r="L28" s="353"/>
      <c r="M28" s="353"/>
      <c r="N28" s="353"/>
      <c r="O28" s="353"/>
      <c r="P28" s="353"/>
      <c r="Q28" s="353"/>
      <c r="R28" s="353"/>
      <c r="S28" s="353"/>
      <c r="T28" s="368"/>
    </row>
    <row r="29" spans="2:20" s="120" customFormat="1" ht="33" customHeight="1" x14ac:dyDescent="0.3">
      <c r="B29" s="5"/>
      <c r="C29" s="722"/>
      <c r="D29" s="173" t="s">
        <v>436</v>
      </c>
      <c r="E29" s="387" t="str">
        <f>IF(AND($F$12=$N$12,'5.2 Hydrologisch'!E84="FEHLER"),"",'5.2 Hydrologisch'!E84)</f>
        <v>FEHLER</v>
      </c>
      <c r="F29" s="388" t="str">
        <f>IF(E29="","",IF(ISBLANK('5.2 Hydrologisch'!E66),"Nein",TEXT('5.2 Hydrologisch'!E66,1)))</f>
        <v>Nein</v>
      </c>
      <c r="G29" s="388" t="str">
        <f>IF(E29="","",'5.2 Hydrologisch'!E85)</f>
        <v>FEHLER</v>
      </c>
      <c r="H29" s="396" t="str">
        <f>IF(E29="","",'5.2 Hydrologisch'!E86)</f>
        <v>FEHLER</v>
      </c>
      <c r="I29" s="406" t="str">
        <f>IF(E29="","",'5.2 Hydrologisch'!E87)</f>
        <v>FEHLER</v>
      </c>
      <c r="J29" s="5"/>
      <c r="L29" s="353"/>
      <c r="M29" s="353"/>
      <c r="N29" s="353"/>
      <c r="O29" s="353"/>
      <c r="P29" s="353"/>
      <c r="Q29" s="353"/>
      <c r="R29" s="353"/>
      <c r="S29" s="353"/>
      <c r="T29" s="355"/>
    </row>
    <row r="30" spans="2:20" s="120" customFormat="1" ht="33" customHeight="1" thickBot="1" x14ac:dyDescent="0.35">
      <c r="B30" s="5"/>
      <c r="C30" s="723"/>
      <c r="D30" s="288" t="s">
        <v>109</v>
      </c>
      <c r="E30" s="389" t="str">
        <f>IF(AND($F$12=$N$12,'5.2 Hydrologisch'!E122="FEHLER"),"",'5.2 Hydrologisch'!E122)</f>
        <v>FEHLER</v>
      </c>
      <c r="F30" s="390" t="str">
        <f>IF(E30="","",IF(ISBLANK('5.2 Hydrologisch'!E103),"Nein",TEXT('5.2 Hydrologisch'!E103,1)))</f>
        <v>Nein</v>
      </c>
      <c r="G30" s="390" t="str">
        <f>IF(E30="","",'5.2 Hydrologisch'!E123)</f>
        <v>FEHLER</v>
      </c>
      <c r="H30" s="398" t="str">
        <f>IF(E30="","",'5.2 Hydrologisch'!E124)</f>
        <v>FEHLER</v>
      </c>
      <c r="I30" s="404" t="str">
        <f>IF(E30="","",'5.2 Hydrologisch'!E125)</f>
        <v>FEHLER</v>
      </c>
      <c r="J30" s="5"/>
      <c r="L30" s="353"/>
      <c r="M30" s="353"/>
      <c r="N30" s="353"/>
      <c r="O30" s="353"/>
      <c r="P30" s="353"/>
      <c r="Q30" s="353"/>
      <c r="R30" s="353"/>
      <c r="S30" s="353"/>
      <c r="T30" s="368"/>
    </row>
    <row r="31" spans="2:20" s="120" customFormat="1" ht="33" customHeight="1" x14ac:dyDescent="0.3">
      <c r="B31" s="5"/>
      <c r="C31" s="726" t="s">
        <v>94</v>
      </c>
      <c r="D31" s="287" t="s">
        <v>49</v>
      </c>
      <c r="E31" s="391" t="str">
        <f>IF(AND($F$12=$N$12,'5.3 Wetter-Klimabezogen'!E46="FEHLER"),"",'5.3 Wetter-Klimabezogen'!E46)</f>
        <v>FEHLER</v>
      </c>
      <c r="F31" s="392" t="str">
        <f>IF(E31="","",IF(ISBLANK('5.3 Wetter-Klimabezogen'!E26),"Nein",TEXT('5.3 Wetter-Klimabezogen'!E26,1)))</f>
        <v>Nein</v>
      </c>
      <c r="G31" s="392" t="str">
        <f>IF(E31="","",'5.3 Wetter-Klimabezogen'!E47)</f>
        <v>FEHLER</v>
      </c>
      <c r="H31" s="399" t="str">
        <f>IF(E31="","",'5.3 Wetter-Klimabezogen'!E48)</f>
        <v>FEHLER</v>
      </c>
      <c r="I31" s="407" t="str">
        <f>IF(E31="","",'5.3 Wetter-Klimabezogen'!E49)</f>
        <v>FEHLER</v>
      </c>
      <c r="J31" s="5"/>
      <c r="L31" s="353"/>
      <c r="M31" s="353"/>
      <c r="N31" s="353"/>
      <c r="O31" s="353"/>
      <c r="P31" s="353"/>
      <c r="Q31" s="353"/>
      <c r="R31" s="353"/>
      <c r="S31" s="353"/>
      <c r="T31" s="368"/>
    </row>
    <row r="32" spans="2:20" s="120" customFormat="1" ht="33" customHeight="1" x14ac:dyDescent="0.3">
      <c r="B32" s="5"/>
      <c r="C32" s="722"/>
      <c r="D32" s="168" t="s">
        <v>50</v>
      </c>
      <c r="E32" s="387" t="str">
        <f>IF(AND($F$12=$N$12,'5.3 Wetter-Klimabezogen'!E85="FEHLER"),"",'5.3 Wetter-Klimabezogen'!E85)</f>
        <v>FEHLER</v>
      </c>
      <c r="F32" s="388" t="str">
        <f>IF(E32="","",IF(ISBLANK('5.3 Wetter-Klimabezogen'!E65),"Nein",TEXT('5.3 Wetter-Klimabezogen'!E65,1)))</f>
        <v>Nein</v>
      </c>
      <c r="G32" s="388" t="str">
        <f>IF(E32="","",'5.3 Wetter-Klimabezogen'!E86)</f>
        <v>FEHLER</v>
      </c>
      <c r="H32" s="401" t="str">
        <f>IF(E32="","",'5.3 Wetter-Klimabezogen'!E87)</f>
        <v>FEHLER</v>
      </c>
      <c r="I32" s="408" t="str">
        <f>IF(E32="","",'5.3 Wetter-Klimabezogen'!E88)</f>
        <v>FEHLER</v>
      </c>
      <c r="J32" s="5"/>
      <c r="L32" s="353"/>
      <c r="M32" s="353"/>
      <c r="N32" s="353"/>
      <c r="O32" s="353"/>
      <c r="P32" s="353"/>
      <c r="Q32" s="353"/>
      <c r="R32" s="353"/>
      <c r="S32" s="353"/>
      <c r="T32" s="355"/>
    </row>
    <row r="33" spans="2:20" s="120" customFormat="1" ht="33" customHeight="1" x14ac:dyDescent="0.3">
      <c r="B33" s="5"/>
      <c r="C33" s="722"/>
      <c r="D33" s="285" t="s">
        <v>67</v>
      </c>
      <c r="E33" s="387" t="str">
        <f>IF(AND($F$12=$N$12,'5.3 Wetter-Klimabezogen'!E119="FEHLER"),"",'5.3 Wetter-Klimabezogen'!E119)</f>
        <v>FEHLER</v>
      </c>
      <c r="F33" s="388" t="str">
        <f>IF(E33="","",IF(ISBLANK('5.3 Wetter-Klimabezogen'!E104),"Nein",TEXT('5.3 Wetter-Klimabezogen'!E104,1)))</f>
        <v>Nein</v>
      </c>
      <c r="G33" s="388" t="str">
        <f>IF(E33="","",'5.3 Wetter-Klimabezogen'!E120)</f>
        <v>FEHLER</v>
      </c>
      <c r="H33" s="400" t="str">
        <f>IF(E33="","",'5.3 Wetter-Klimabezogen'!E121)</f>
        <v>FEHLER</v>
      </c>
      <c r="I33" s="409" t="str">
        <f>IF(E33="","",'5.3 Wetter-Klimabezogen'!E122)</f>
        <v>FEHLER</v>
      </c>
      <c r="J33" s="5"/>
      <c r="L33" s="353"/>
      <c r="M33" s="353"/>
      <c r="N33" s="353"/>
      <c r="O33" s="353"/>
      <c r="P33" s="353"/>
      <c r="Q33" s="353"/>
      <c r="R33" s="353"/>
      <c r="S33" s="353"/>
      <c r="T33" s="368"/>
    </row>
    <row r="34" spans="2:20" s="120" customFormat="1" ht="33" customHeight="1" x14ac:dyDescent="0.3">
      <c r="B34" s="5"/>
      <c r="C34" s="722"/>
      <c r="D34" s="173" t="s">
        <v>51</v>
      </c>
      <c r="E34" s="387" t="str">
        <f>IF(AND($F$12=$N$12,'5.3 Wetter-Klimabezogen'!E157="FEHLER"),"",'5.3 Wetter-Klimabezogen'!E157)</f>
        <v>FEHLER</v>
      </c>
      <c r="F34" s="388" t="str">
        <f>IF(E34="","",IF(ISBLANK('5.3 Wetter-Klimabezogen'!E138),"Nein",TEXT('5.3 Wetter-Klimabezogen'!E138,1)))</f>
        <v>Nein</v>
      </c>
      <c r="G34" s="388" t="str">
        <f>IF(E34="","",'5.3 Wetter-Klimabezogen'!E157)</f>
        <v>FEHLER</v>
      </c>
      <c r="H34" s="397" t="str">
        <f>IF(E34="","",'5.3 Wetter-Klimabezogen'!E158)</f>
        <v>FEHLER</v>
      </c>
      <c r="I34" s="403" t="str">
        <f>IF(E34="","",'5.3 Wetter-Klimabezogen'!E159)</f>
        <v>FEHLER</v>
      </c>
      <c r="J34" s="5"/>
      <c r="L34" s="353"/>
      <c r="M34" s="353"/>
      <c r="N34" s="353"/>
      <c r="O34" s="353"/>
      <c r="P34" s="353"/>
      <c r="Q34" s="353"/>
      <c r="R34" s="353"/>
      <c r="S34" s="353"/>
      <c r="T34" s="368"/>
    </row>
    <row r="35" spans="2:20" s="120" customFormat="1" ht="33" customHeight="1" x14ac:dyDescent="0.3">
      <c r="B35" s="5"/>
      <c r="C35" s="722"/>
      <c r="D35" s="173" t="s">
        <v>388</v>
      </c>
      <c r="E35" s="387" t="str">
        <f>IF(AND($F$12=$N$12,'5.3 Wetter-Klimabezogen'!E190="FEHLER"),"",'5.3 Wetter-Klimabezogen'!E190)</f>
        <v>FEHLER</v>
      </c>
      <c r="F35" s="388" t="str">
        <f>IF(E35="","",IF(ISBLANK('5.3 Wetter-Klimabezogen'!E175),"Nein",TEXT('5.3 Wetter-Klimabezogen'!E175,1)))</f>
        <v>Nein</v>
      </c>
      <c r="G35" s="388" t="str">
        <f>IF(E35="","",'5.3 Wetter-Klimabezogen'!E191)</f>
        <v>FEHLER</v>
      </c>
      <c r="H35" s="396" t="str">
        <f>IF(E35="","",'5.3 Wetter-Klimabezogen'!E192)</f>
        <v>FEHLER</v>
      </c>
      <c r="I35" s="403" t="str">
        <f>IF(E35="","",'5.3 Wetter-Klimabezogen'!E193)</f>
        <v>FEHLER</v>
      </c>
      <c r="J35" s="5"/>
      <c r="L35" s="353"/>
      <c r="M35" s="353"/>
      <c r="N35" s="353"/>
      <c r="O35" s="353"/>
      <c r="P35" s="353"/>
      <c r="Q35" s="353"/>
      <c r="R35" s="353"/>
      <c r="S35" s="353"/>
      <c r="T35" s="368"/>
    </row>
    <row r="36" spans="2:20" s="120" customFormat="1" ht="33" customHeight="1" x14ac:dyDescent="0.3">
      <c r="B36" s="5"/>
      <c r="C36" s="722"/>
      <c r="D36" s="26" t="s">
        <v>389</v>
      </c>
      <c r="E36" s="393" t="str">
        <f>IF(AND($F$12=$N$12,'5.3 Wetter-Klimabezogen'!E224="FEHLER"),"",'5.3 Wetter-Klimabezogen'!E224)</f>
        <v>FEHLER</v>
      </c>
      <c r="F36" s="394" t="str">
        <f>IF(E36="","",IF(ISBLANK('5.3 Wetter-Klimabezogen'!E209),"Nein",TEXT('5.3 Wetter-Klimabezogen'!E209,1)))</f>
        <v>Nein</v>
      </c>
      <c r="G36" s="394" t="str">
        <f>IF(E36="","",'5.3 Wetter-Klimabezogen'!E225)</f>
        <v>FEHLER</v>
      </c>
      <c r="H36" s="399" t="str">
        <f>IF(E36="","",'5.3 Wetter-Klimabezogen'!E226)</f>
        <v>FEHLER</v>
      </c>
      <c r="I36" s="407" t="str">
        <f>IF(E36="","",'5.3 Wetter-Klimabezogen'!E227)</f>
        <v>FEHLER</v>
      </c>
      <c r="J36" s="5"/>
      <c r="L36" s="353"/>
      <c r="M36" s="353"/>
      <c r="N36" s="353"/>
      <c r="O36" s="353"/>
      <c r="P36" s="353"/>
      <c r="Q36" s="353"/>
      <c r="R36" s="353"/>
      <c r="S36" s="353"/>
      <c r="T36" s="368"/>
    </row>
    <row r="37" spans="2:20" x14ac:dyDescent="0.3">
      <c r="B37" s="4"/>
      <c r="C37" s="4"/>
      <c r="D37" s="4"/>
      <c r="E37" s="4"/>
      <c r="F37" s="4"/>
      <c r="G37" s="4"/>
      <c r="H37" s="4"/>
      <c r="I37" s="6"/>
      <c r="J37" s="4"/>
      <c r="K37" s="120"/>
      <c r="L37" s="353"/>
      <c r="M37" s="353"/>
      <c r="N37" s="353"/>
      <c r="O37" s="353"/>
      <c r="P37" s="353"/>
      <c r="Q37" s="353"/>
      <c r="R37" s="353"/>
      <c r="S37" s="353"/>
      <c r="T37" s="354"/>
    </row>
    <row r="38" spans="2:20" x14ac:dyDescent="0.3">
      <c r="B38" s="4"/>
      <c r="C38" s="4"/>
      <c r="D38" s="4"/>
      <c r="E38" s="4"/>
      <c r="F38" s="4"/>
      <c r="G38" s="4"/>
      <c r="H38" s="4"/>
      <c r="I38" s="6"/>
      <c r="J38" s="4"/>
      <c r="K38" s="120"/>
      <c r="L38" s="353"/>
      <c r="M38" s="353"/>
      <c r="N38" s="353"/>
      <c r="O38" s="353"/>
      <c r="P38" s="353"/>
      <c r="Q38" s="353"/>
      <c r="R38" s="353"/>
      <c r="S38" s="353"/>
      <c r="T38" s="354"/>
    </row>
    <row r="39" spans="2:20" x14ac:dyDescent="0.3">
      <c r="B39" s="4"/>
      <c r="C39" s="4"/>
      <c r="D39" s="1" t="s">
        <v>133</v>
      </c>
      <c r="E39" s="4"/>
      <c r="F39" s="4"/>
      <c r="G39" s="4"/>
      <c r="H39" s="4"/>
      <c r="I39" s="25">
        <f>COUNTIF(I25:I36,"Detailanalyse notwendig")</f>
        <v>0</v>
      </c>
      <c r="J39" s="4"/>
      <c r="K39" s="120"/>
      <c r="L39" s="353"/>
      <c r="M39" s="353"/>
      <c r="N39" s="353"/>
      <c r="O39" s="353"/>
      <c r="P39" s="353"/>
      <c r="Q39" s="353"/>
      <c r="R39" s="353"/>
      <c r="S39" s="353"/>
      <c r="T39" s="354"/>
    </row>
    <row r="40" spans="2:20" x14ac:dyDescent="0.3">
      <c r="B40" s="4"/>
      <c r="C40" s="4"/>
      <c r="D40" s="461" t="s">
        <v>717</v>
      </c>
      <c r="E40" s="462"/>
      <c r="F40" s="462"/>
      <c r="G40" s="462"/>
      <c r="H40" s="462"/>
      <c r="I40" s="463"/>
      <c r="J40" s="4"/>
      <c r="K40" s="120"/>
      <c r="L40" s="353"/>
      <c r="M40" s="353"/>
      <c r="N40" s="353"/>
      <c r="O40" s="353"/>
      <c r="P40" s="353"/>
      <c r="Q40" s="353"/>
      <c r="R40" s="353"/>
      <c r="S40" s="353"/>
      <c r="T40" s="354"/>
    </row>
    <row r="41" spans="2:20" x14ac:dyDescent="0.3">
      <c r="B41" s="4"/>
      <c r="C41" s="4"/>
      <c r="D41" s="4"/>
      <c r="E41" s="4"/>
      <c r="F41" s="4"/>
      <c r="G41" s="4"/>
      <c r="H41" s="4"/>
      <c r="I41" s="1"/>
      <c r="J41" s="4"/>
      <c r="K41" s="120"/>
      <c r="L41" s="353"/>
      <c r="M41" s="353"/>
      <c r="N41" s="353"/>
      <c r="O41" s="353"/>
      <c r="P41" s="353"/>
      <c r="Q41" s="353"/>
      <c r="R41" s="353"/>
      <c r="S41" s="353"/>
      <c r="T41" s="354"/>
    </row>
    <row r="42" spans="2:20" ht="45" customHeight="1" x14ac:dyDescent="0.3">
      <c r="B42" s="4"/>
      <c r="C42" s="4"/>
      <c r="D42" s="528" t="s">
        <v>704</v>
      </c>
      <c r="E42" s="528"/>
      <c r="F42" s="528"/>
      <c r="G42" s="528"/>
      <c r="H42" s="528"/>
      <c r="I42" s="528"/>
      <c r="J42" s="4"/>
      <c r="K42" s="120"/>
      <c r="L42" s="353"/>
      <c r="M42" s="353"/>
      <c r="N42" s="353"/>
      <c r="O42" s="353"/>
      <c r="P42" s="353"/>
      <c r="Q42" s="353"/>
      <c r="R42" s="353"/>
      <c r="S42" s="353"/>
      <c r="T42" s="354"/>
    </row>
    <row r="43" spans="2:20" x14ac:dyDescent="0.3">
      <c r="B43" s="4"/>
      <c r="C43" s="4"/>
      <c r="D43" s="236"/>
      <c r="E43" s="4"/>
      <c r="F43" s="4"/>
      <c r="G43" s="4"/>
      <c r="H43" s="4"/>
      <c r="I43" s="236"/>
      <c r="J43" s="4"/>
      <c r="K43" s="120"/>
      <c r="L43" s="353"/>
      <c r="M43" s="353"/>
      <c r="N43" s="353"/>
      <c r="O43" s="353"/>
      <c r="P43" s="353"/>
      <c r="Q43" s="353"/>
      <c r="R43" s="353"/>
      <c r="S43" s="353"/>
      <c r="T43" s="354"/>
    </row>
    <row r="44" spans="2:20" x14ac:dyDescent="0.3">
      <c r="B44" s="4"/>
      <c r="C44" s="4"/>
      <c r="D44" s="1" t="s">
        <v>618</v>
      </c>
      <c r="E44" s="4"/>
      <c r="F44" s="4"/>
      <c r="G44" s="4"/>
      <c r="H44" s="4"/>
      <c r="I44" s="6"/>
      <c r="J44" s="4"/>
      <c r="K44" s="120"/>
      <c r="L44" s="353"/>
      <c r="M44" s="353"/>
      <c r="N44" s="353"/>
      <c r="O44" s="353"/>
      <c r="P44" s="353"/>
      <c r="Q44" s="353"/>
      <c r="R44" s="353"/>
      <c r="S44" s="353"/>
      <c r="T44" s="354"/>
    </row>
    <row r="45" spans="2:20" x14ac:dyDescent="0.3">
      <c r="B45" s="4"/>
      <c r="C45" s="4"/>
      <c r="D45" s="506"/>
      <c r="E45" s="506"/>
      <c r="F45" s="506"/>
      <c r="G45" s="506"/>
      <c r="H45" s="506"/>
      <c r="I45" s="506"/>
      <c r="J45" s="4"/>
      <c r="K45" s="120"/>
      <c r="L45" s="355"/>
      <c r="M45" s="355"/>
      <c r="N45" s="355"/>
      <c r="O45" s="354"/>
      <c r="P45" s="354"/>
      <c r="Q45" s="354"/>
      <c r="R45" s="354"/>
      <c r="S45" s="354"/>
      <c r="T45" s="354"/>
    </row>
    <row r="46" spans="2:20" x14ac:dyDescent="0.3">
      <c r="B46" s="4"/>
      <c r="C46" s="4"/>
      <c r="D46" s="506"/>
      <c r="E46" s="506"/>
      <c r="F46" s="506"/>
      <c r="G46" s="506"/>
      <c r="H46" s="506"/>
      <c r="I46" s="506"/>
      <c r="J46" s="4"/>
      <c r="L46" s="353"/>
      <c r="M46" s="353"/>
      <c r="N46" s="353"/>
      <c r="O46" s="354"/>
      <c r="P46" s="354"/>
      <c r="Q46" s="354"/>
      <c r="R46" s="354"/>
      <c r="S46" s="354"/>
      <c r="T46" s="354"/>
    </row>
    <row r="47" spans="2:20" x14ac:dyDescent="0.3">
      <c r="B47" s="4"/>
      <c r="C47" s="4"/>
      <c r="D47" s="506"/>
      <c r="E47" s="506"/>
      <c r="F47" s="506"/>
      <c r="G47" s="506"/>
      <c r="H47" s="506"/>
      <c r="I47" s="506"/>
      <c r="J47" s="4"/>
      <c r="L47" s="353"/>
      <c r="M47" s="353"/>
      <c r="N47" s="353"/>
      <c r="O47" s="354"/>
      <c r="P47" s="354"/>
      <c r="Q47" s="354"/>
      <c r="R47" s="354"/>
      <c r="S47" s="354"/>
      <c r="T47" s="354"/>
    </row>
    <row r="48" spans="2:20" x14ac:dyDescent="0.3">
      <c r="B48" s="4"/>
      <c r="C48" s="4"/>
      <c r="D48" s="506"/>
      <c r="E48" s="506"/>
      <c r="F48" s="506"/>
      <c r="G48" s="506"/>
      <c r="H48" s="506"/>
      <c r="I48" s="506"/>
      <c r="J48" s="4"/>
      <c r="L48" s="353"/>
      <c r="M48" s="353"/>
      <c r="N48" s="353"/>
      <c r="O48" s="354"/>
      <c r="P48" s="354"/>
      <c r="Q48" s="354"/>
      <c r="R48" s="354"/>
      <c r="S48" s="354"/>
      <c r="T48" s="354"/>
    </row>
    <row r="49" spans="2:20" x14ac:dyDescent="0.3">
      <c r="B49" s="4"/>
      <c r="C49" s="4"/>
      <c r="D49" s="504"/>
      <c r="E49" s="449"/>
      <c r="F49" s="449"/>
      <c r="G49" s="449"/>
      <c r="H49" s="449"/>
      <c r="I49" s="505"/>
      <c r="J49" s="4"/>
      <c r="L49" s="353"/>
      <c r="M49" s="353"/>
      <c r="N49" s="353"/>
      <c r="O49" s="354"/>
      <c r="P49" s="354"/>
      <c r="Q49" s="354"/>
      <c r="R49" s="354"/>
      <c r="S49" s="354"/>
      <c r="T49" s="354"/>
    </row>
    <row r="50" spans="2:20" x14ac:dyDescent="0.3">
      <c r="B50" s="4"/>
      <c r="C50" s="4"/>
      <c r="D50" s="452"/>
      <c r="E50" s="452"/>
      <c r="F50" s="452"/>
      <c r="G50" s="452"/>
      <c r="H50" s="452"/>
      <c r="I50" s="507"/>
      <c r="J50" s="4"/>
      <c r="L50" s="353"/>
      <c r="M50" s="353"/>
      <c r="N50" s="353"/>
      <c r="O50" s="354"/>
      <c r="P50" s="354"/>
      <c r="Q50" s="354"/>
      <c r="R50" s="354"/>
      <c r="S50" s="354"/>
      <c r="T50" s="354"/>
    </row>
    <row r="51" spans="2:20" x14ac:dyDescent="0.3">
      <c r="B51" s="4"/>
      <c r="C51" s="4"/>
      <c r="D51" s="4"/>
      <c r="E51" s="4"/>
      <c r="F51" s="4"/>
      <c r="G51" s="4"/>
      <c r="H51" s="4"/>
      <c r="I51" s="6"/>
      <c r="J51" s="4"/>
      <c r="L51" s="353"/>
      <c r="M51" s="353"/>
      <c r="N51" s="353"/>
      <c r="O51" s="354"/>
      <c r="P51" s="354"/>
      <c r="Q51" s="354"/>
      <c r="R51" s="354"/>
      <c r="S51" s="354"/>
      <c r="T51" s="354"/>
    </row>
    <row r="52" spans="2:20" x14ac:dyDescent="0.3">
      <c r="I52" s="167"/>
    </row>
    <row r="53" spans="2:20" x14ac:dyDescent="0.3">
      <c r="I53" s="167"/>
    </row>
    <row r="58" spans="2:20" x14ac:dyDescent="0.3">
      <c r="K58" s="120"/>
    </row>
    <row r="59" spans="2:20" x14ac:dyDescent="0.3">
      <c r="K59" s="120"/>
    </row>
    <row r="60" spans="2:20" x14ac:dyDescent="0.3">
      <c r="K60" s="120"/>
    </row>
    <row r="61" spans="2:20" x14ac:dyDescent="0.3">
      <c r="K61" s="120"/>
    </row>
    <row r="62" spans="2:20" x14ac:dyDescent="0.3">
      <c r="K62" s="120"/>
    </row>
    <row r="63" spans="2:20" x14ac:dyDescent="0.3">
      <c r="K63" s="120"/>
    </row>
    <row r="64" spans="2:20" x14ac:dyDescent="0.3">
      <c r="K64" s="120"/>
    </row>
    <row r="65" spans="11:11" x14ac:dyDescent="0.3">
      <c r="K65" s="120"/>
    </row>
    <row r="66" spans="11:11" x14ac:dyDescent="0.3">
      <c r="K66" s="120"/>
    </row>
    <row r="68" spans="11:11" x14ac:dyDescent="0.3">
      <c r="K68" s="120"/>
    </row>
    <row r="69" spans="11:11" x14ac:dyDescent="0.3">
      <c r="K69" s="120"/>
    </row>
    <row r="70" spans="11:11" x14ac:dyDescent="0.3">
      <c r="K70" s="120"/>
    </row>
    <row r="71" spans="11:11" x14ac:dyDescent="0.3">
      <c r="K71" s="120"/>
    </row>
    <row r="75" spans="11:11" x14ac:dyDescent="0.3">
      <c r="K75" s="120"/>
    </row>
    <row r="76" spans="11:11" x14ac:dyDescent="0.3">
      <c r="K76" s="120"/>
    </row>
    <row r="77" spans="11:11" x14ac:dyDescent="0.3">
      <c r="K77" s="120"/>
    </row>
    <row r="78" spans="11:11" x14ac:dyDescent="0.3">
      <c r="K78" s="120"/>
    </row>
    <row r="79" spans="11:11" x14ac:dyDescent="0.3">
      <c r="K79" s="120"/>
    </row>
    <row r="80" spans="11:11" x14ac:dyDescent="0.3">
      <c r="K80" s="120"/>
    </row>
    <row r="81" spans="11:11" x14ac:dyDescent="0.3">
      <c r="K81" s="120"/>
    </row>
    <row r="82" spans="11:11" x14ac:dyDescent="0.3">
      <c r="K82" s="120"/>
    </row>
    <row r="83" spans="11:11" x14ac:dyDescent="0.3">
      <c r="K83" s="120"/>
    </row>
    <row r="84" spans="11:11" x14ac:dyDescent="0.3">
      <c r="K84" s="120"/>
    </row>
    <row r="85" spans="11:11" x14ac:dyDescent="0.3">
      <c r="K85" s="120"/>
    </row>
    <row r="89" spans="11:11" x14ac:dyDescent="0.3">
      <c r="K89" s="120"/>
    </row>
    <row r="90" spans="11:11" x14ac:dyDescent="0.3">
      <c r="K90" s="121"/>
    </row>
    <row r="91" spans="11:11" x14ac:dyDescent="0.3">
      <c r="K91" s="121"/>
    </row>
    <row r="94" spans="11:11" x14ac:dyDescent="0.3">
      <c r="K94" s="120"/>
    </row>
    <row r="95" spans="11:11" x14ac:dyDescent="0.3">
      <c r="K95" s="120"/>
    </row>
    <row r="113" spans="11:11" x14ac:dyDescent="0.3">
      <c r="K113" s="120"/>
    </row>
    <row r="114" spans="11:11" x14ac:dyDescent="0.3">
      <c r="K114" s="120"/>
    </row>
    <row r="115" spans="11:11" x14ac:dyDescent="0.3">
      <c r="K115" s="120"/>
    </row>
    <row r="116" spans="11:11" x14ac:dyDescent="0.3">
      <c r="K116" s="120"/>
    </row>
    <row r="117" spans="11:11" x14ac:dyDescent="0.3">
      <c r="K117" s="120"/>
    </row>
    <row r="118" spans="11:11" x14ac:dyDescent="0.3">
      <c r="K118" s="120"/>
    </row>
    <row r="119" spans="11:11" x14ac:dyDescent="0.3">
      <c r="K119" s="120"/>
    </row>
    <row r="120" spans="11:11" x14ac:dyDescent="0.3">
      <c r="K120" s="120"/>
    </row>
    <row r="123" spans="11:11" x14ac:dyDescent="0.3">
      <c r="K123" s="120"/>
    </row>
    <row r="124" spans="11:11" x14ac:dyDescent="0.3">
      <c r="K124" s="120"/>
    </row>
    <row r="125" spans="11:11" x14ac:dyDescent="0.3">
      <c r="K125" s="120"/>
    </row>
    <row r="126" spans="11:11" x14ac:dyDescent="0.3">
      <c r="K126" s="120"/>
    </row>
    <row r="130" spans="11:11" x14ac:dyDescent="0.3">
      <c r="K130" s="120"/>
    </row>
    <row r="131" spans="11:11" x14ac:dyDescent="0.3">
      <c r="K131" s="120"/>
    </row>
    <row r="132" spans="11:11" x14ac:dyDescent="0.3">
      <c r="K132" s="120"/>
    </row>
    <row r="133" spans="11:11" x14ac:dyDescent="0.3">
      <c r="K133" s="120"/>
    </row>
    <row r="134" spans="11:11" x14ac:dyDescent="0.3">
      <c r="K134" s="120"/>
    </row>
    <row r="135" spans="11:11" x14ac:dyDescent="0.3">
      <c r="K135" s="120"/>
    </row>
    <row r="136" spans="11:11" x14ac:dyDescent="0.3">
      <c r="K136" s="120"/>
    </row>
    <row r="137" spans="11:11" x14ac:dyDescent="0.3">
      <c r="K137" s="120"/>
    </row>
    <row r="138" spans="11:11" x14ac:dyDescent="0.3">
      <c r="K138" s="120"/>
    </row>
    <row r="139" spans="11:11" x14ac:dyDescent="0.3">
      <c r="K139" s="120"/>
    </row>
    <row r="140" spans="11:11" x14ac:dyDescent="0.3">
      <c r="K140" s="120"/>
    </row>
    <row r="141" spans="11:11" x14ac:dyDescent="0.3">
      <c r="K141" s="120"/>
    </row>
    <row r="142" spans="11:11" x14ac:dyDescent="0.3">
      <c r="K142" s="120"/>
    </row>
    <row r="143" spans="11:11" x14ac:dyDescent="0.3">
      <c r="K143" s="120"/>
    </row>
    <row r="144" spans="11:11" x14ac:dyDescent="0.3">
      <c r="K144" s="120"/>
    </row>
    <row r="145" spans="11:11" x14ac:dyDescent="0.3">
      <c r="K145" s="120"/>
    </row>
    <row r="146" spans="11:11" x14ac:dyDescent="0.3">
      <c r="K146" s="120"/>
    </row>
    <row r="150" spans="11:11" x14ac:dyDescent="0.3">
      <c r="K150" s="120"/>
    </row>
    <row r="152" spans="11:11" x14ac:dyDescent="0.3">
      <c r="K152" s="120"/>
    </row>
    <row r="153" spans="11:11" x14ac:dyDescent="0.3">
      <c r="K153" s="120"/>
    </row>
    <row r="154" spans="11:11" x14ac:dyDescent="0.3">
      <c r="K154" s="120"/>
    </row>
    <row r="155" spans="11:11" x14ac:dyDescent="0.3">
      <c r="K155" s="120"/>
    </row>
  </sheetData>
  <sheetProtection algorithmName="SHA-512" hashValue="ajwKFsyPkfv9HdJkWkvXb/oUkB+DeBkPDopDO70pVYR2KFyVXZ74/Hj1aYJ4IRJABC0IiGSd9mbttuH+L/XYLQ==" saltValue="1MDdZxKZrYFaCVs+28t/hA==" spinCount="100000" sheet="1" selectLockedCells="1"/>
  <customSheetViews>
    <customSheetView guid="{B942BA88-CC1B-45E5-B422-5C319DA20C7E}" scale="70" showPageBreaks="1" showGridLines="0" fitToPage="1" printArea="1" view="pageBreakPreview" topLeftCell="A16">
      <selection activeCell="L18" sqref="L18:T37"/>
      <pageMargins left="0.70866141732283472" right="0.70866141732283472" top="0.78740157480314965" bottom="0.78740157480314965" header="0.31496062992125984" footer="0.31496062992125984"/>
      <pageSetup paperSize="9" scale="42" orientation="landscape" r:id="rId1"/>
    </customSheetView>
    <customSheetView guid="{27DF1E55-3C5C-4472-8EFF-775630CBF46E}" scale="70" showPageBreaks="1" showGridLines="0" fitToPage="1" printArea="1" view="pageBreakPreview" topLeftCell="A22">
      <selection activeCell="B2" sqref="B2:I51"/>
      <pageMargins left="0.70866141732283472" right="0.70866141732283472" top="0.78740157480314965" bottom="0.78740157480314965" header="0.31496062992125984" footer="0.31496062992125984"/>
      <pageSetup paperSize="9" scale="51" orientation="portrait" r:id="rId2"/>
    </customSheetView>
  </customSheetViews>
  <mergeCells count="12">
    <mergeCell ref="D42:I42"/>
    <mergeCell ref="C28:C30"/>
    <mergeCell ref="C25:C27"/>
    <mergeCell ref="C31:C36"/>
    <mergeCell ref="H23:I23"/>
    <mergeCell ref="E5:I5"/>
    <mergeCell ref="C20:I22"/>
    <mergeCell ref="F11:I11"/>
    <mergeCell ref="F12:I12"/>
    <mergeCell ref="C10:I10"/>
    <mergeCell ref="C16:F16"/>
    <mergeCell ref="H16:I16"/>
  </mergeCells>
  <conditionalFormatting sqref="E25:G36">
    <cfRule type="expression" dxfId="12" priority="5">
      <formula>E25="FEHLER"</formula>
    </cfRule>
  </conditionalFormatting>
  <conditionalFormatting sqref="H25:H36">
    <cfRule type="cellIs" dxfId="11" priority="23" operator="equal">
      <formula>"Niedrig"</formula>
    </cfRule>
    <cfRule type="cellIs" dxfId="10" priority="24" operator="equal">
      <formula>"Hoch"</formula>
    </cfRule>
    <cfRule type="cellIs" dxfId="9" priority="25" operator="equal">
      <formula>"Mittel"</formula>
    </cfRule>
  </conditionalFormatting>
  <conditionalFormatting sqref="I25:I36">
    <cfRule type="cellIs" dxfId="8" priority="6" operator="equal">
      <formula>"kein Handlungsbedarf"</formula>
    </cfRule>
    <cfRule type="cellIs" dxfId="7" priority="7" operator="equal">
      <formula>"Detailanalyse notwendig"</formula>
    </cfRule>
    <cfRule type="cellIs" dxfId="6" priority="8" operator="equal">
      <formula>"Eigenvorsorge empfohlen"</formula>
    </cfRule>
  </conditionalFormatting>
  <conditionalFormatting sqref="D40:I40">
    <cfRule type="expression" dxfId="5" priority="3">
      <formula>$I$39&gt;0</formula>
    </cfRule>
  </conditionalFormatting>
  <conditionalFormatting sqref="H16:I16">
    <cfRule type="expression" dxfId="4" priority="1">
      <formula>$H$16="Das Projekt ist nicht förderfähig"</formula>
    </cfRule>
    <cfRule type="expression" dxfId="3" priority="2">
      <formula>$H$16="Das Projekt ist förderfähig"</formula>
    </cfRule>
  </conditionalFormatting>
  <pageMargins left="0.70866141732283472" right="0.70866141732283472" top="0.78740157480314965" bottom="0.78740157480314965" header="0.31496062992125984" footer="0.31496062992125984"/>
  <pageSetup paperSize="9" scale="64"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EB71"/>
    <pageSetUpPr fitToPage="1"/>
  </sheetPr>
  <dimension ref="A1:K137"/>
  <sheetViews>
    <sheetView showGridLines="0" zoomScale="85" zoomScaleNormal="85" zoomScaleSheetLayoutView="70" zoomScalePageLayoutView="40" workbookViewId="0">
      <selection activeCell="F16" sqref="F16"/>
    </sheetView>
  </sheetViews>
  <sheetFormatPr baseColWidth="10" defaultColWidth="10.85546875" defaultRowHeight="16.5" x14ac:dyDescent="0.3"/>
  <cols>
    <col min="1" max="1" width="3.140625" style="114" customWidth="1"/>
    <col min="2" max="2" width="3.140625" style="119" customWidth="1"/>
    <col min="3" max="3" width="10.140625" style="119" customWidth="1"/>
    <col min="4" max="5" width="25.7109375" style="119" bestFit="1" customWidth="1"/>
    <col min="6" max="6" width="11.7109375" style="119" customWidth="1"/>
    <col min="7" max="7" width="70.85546875" style="119" customWidth="1"/>
    <col min="8" max="9" width="14.7109375" style="119" customWidth="1"/>
    <col min="10" max="10" width="31.28515625" style="119" customWidth="1"/>
    <col min="11" max="11" width="3.140625" style="119" customWidth="1"/>
    <col min="12" max="16384" width="10.85546875" style="119"/>
  </cols>
  <sheetData>
    <row r="1" spans="1:11" s="114" customFormat="1" x14ac:dyDescent="0.3"/>
    <row r="2" spans="1:11" s="114" customFormat="1" x14ac:dyDescent="0.3">
      <c r="B2" s="353"/>
      <c r="C2" s="353"/>
      <c r="D2" s="353"/>
      <c r="E2" s="353"/>
      <c r="F2" s="353"/>
      <c r="G2" s="353"/>
      <c r="H2" s="353"/>
      <c r="I2" s="353"/>
      <c r="J2" s="353"/>
      <c r="K2" s="353"/>
    </row>
    <row r="3" spans="1:11" s="114" customFormat="1" ht="21.95" customHeight="1" x14ac:dyDescent="0.4">
      <c r="B3" s="353"/>
      <c r="C3" s="118" t="s">
        <v>20</v>
      </c>
      <c r="D3" s="1"/>
      <c r="E3" s="1"/>
      <c r="F3" s="1"/>
      <c r="G3" s="1"/>
      <c r="H3" s="1"/>
      <c r="I3" s="1"/>
      <c r="J3" s="1"/>
      <c r="K3" s="353"/>
    </row>
    <row r="4" spans="1:11" ht="18.75" customHeight="1" x14ac:dyDescent="0.3">
      <c r="B4" s="353"/>
      <c r="C4" s="354"/>
      <c r="D4" s="354"/>
      <c r="E4" s="354"/>
      <c r="F4" s="354"/>
      <c r="G4" s="354"/>
      <c r="H4" s="354"/>
      <c r="I4" s="354"/>
      <c r="J4" s="354"/>
      <c r="K4" s="354"/>
    </row>
    <row r="5" spans="1:11" ht="18.75" customHeight="1" x14ac:dyDescent="0.3">
      <c r="A5" s="119"/>
      <c r="B5" s="354"/>
      <c r="C5" s="357" t="s">
        <v>87</v>
      </c>
      <c r="D5" s="358"/>
      <c r="E5" s="358"/>
      <c r="F5" s="715" t="str">
        <f>IF('3 Vorhaben'!H5&lt;&gt;"",'3 Vorhaben'!H5,"")</f>
        <v/>
      </c>
      <c r="G5" s="715"/>
      <c r="H5" s="715"/>
      <c r="I5" s="715"/>
      <c r="J5" s="715"/>
      <c r="K5" s="354"/>
    </row>
    <row r="6" spans="1:11" ht="18.75" customHeight="1" x14ac:dyDescent="0.3">
      <c r="A6" s="119"/>
      <c r="B6" s="354"/>
      <c r="C6" s="357" t="s">
        <v>132</v>
      </c>
      <c r="D6" s="358"/>
      <c r="E6" s="358"/>
      <c r="F6" s="359" t="str">
        <f>IF('3 Vorhaben'!H6&lt;&gt;"",'3 Vorhaben'!H6,"")</f>
        <v/>
      </c>
      <c r="G6" s="359"/>
      <c r="H6" s="360"/>
      <c r="I6" s="360"/>
      <c r="J6" s="360"/>
      <c r="K6" s="354"/>
    </row>
    <row r="7" spans="1:11" ht="18.75" customHeight="1" x14ac:dyDescent="0.3">
      <c r="B7" s="353"/>
      <c r="C7" s="357" t="s">
        <v>120</v>
      </c>
      <c r="D7" s="358"/>
      <c r="E7" s="358"/>
      <c r="F7" s="361" t="str">
        <f>IF('3 Vorhaben'!H19&lt;&gt;"",'3 Vorhaben'!H19,"")</f>
        <v/>
      </c>
      <c r="G7" s="361"/>
      <c r="H7" s="360"/>
      <c r="I7" s="360"/>
      <c r="J7" s="360"/>
      <c r="K7" s="354"/>
    </row>
    <row r="8" spans="1:11" ht="18.75" customHeight="1" x14ac:dyDescent="0.3">
      <c r="B8" s="353"/>
      <c r="C8" s="353"/>
      <c r="D8" s="353"/>
      <c r="E8" s="353"/>
      <c r="F8" s="354"/>
      <c r="G8" s="354"/>
      <c r="H8" s="354"/>
      <c r="I8" s="354"/>
      <c r="J8" s="354"/>
      <c r="K8" s="354"/>
    </row>
    <row r="9" spans="1:11" x14ac:dyDescent="0.3">
      <c r="B9" s="353"/>
      <c r="C9" s="353"/>
      <c r="D9" s="353"/>
      <c r="E9" s="353"/>
      <c r="F9" s="354"/>
      <c r="G9" s="354"/>
      <c r="H9" s="354"/>
      <c r="I9" s="354"/>
      <c r="J9" s="354"/>
      <c r="K9" s="354"/>
    </row>
    <row r="10" spans="1:11" ht="10.5" customHeight="1" x14ac:dyDescent="0.3">
      <c r="B10" s="353"/>
      <c r="C10" s="353"/>
      <c r="D10" s="353"/>
      <c r="E10" s="353"/>
      <c r="F10" s="354"/>
      <c r="G10" s="354"/>
      <c r="H10" s="354"/>
      <c r="I10" s="354"/>
      <c r="J10" s="354"/>
      <c r="K10" s="354"/>
    </row>
    <row r="11" spans="1:11" ht="18.75" customHeight="1" x14ac:dyDescent="0.3">
      <c r="B11" s="353"/>
      <c r="C11" s="730" t="s">
        <v>705</v>
      </c>
      <c r="D11" s="730"/>
      <c r="E11" s="730"/>
      <c r="F11" s="730"/>
      <c r="G11" s="730"/>
      <c r="H11" s="730"/>
      <c r="I11" s="730"/>
      <c r="J11" s="730"/>
      <c r="K11" s="354"/>
    </row>
    <row r="12" spans="1:11" x14ac:dyDescent="0.3">
      <c r="B12" s="353"/>
      <c r="C12" s="730"/>
      <c r="D12" s="730"/>
      <c r="E12" s="730"/>
      <c r="F12" s="730"/>
      <c r="G12" s="730"/>
      <c r="H12" s="730"/>
      <c r="I12" s="730"/>
      <c r="J12" s="730"/>
      <c r="K12" s="354"/>
    </row>
    <row r="13" spans="1:11" x14ac:dyDescent="0.3">
      <c r="B13" s="353"/>
      <c r="C13" s="353"/>
      <c r="D13" s="353"/>
      <c r="E13" s="353"/>
      <c r="F13" s="354"/>
      <c r="G13" s="354"/>
      <c r="H13" s="354"/>
      <c r="I13" s="354"/>
      <c r="J13" s="354"/>
      <c r="K13" s="354"/>
    </row>
    <row r="14" spans="1:11" ht="25.5" customHeight="1" x14ac:dyDescent="0.3">
      <c r="A14" s="119"/>
      <c r="B14" s="354"/>
      <c r="C14" s="367"/>
      <c r="D14" s="367"/>
      <c r="E14" s="367"/>
      <c r="F14" s="731" t="s">
        <v>680</v>
      </c>
      <c r="G14" s="732"/>
      <c r="H14" s="732"/>
      <c r="I14" s="733"/>
      <c r="J14" s="734" t="s">
        <v>703</v>
      </c>
      <c r="K14" s="456"/>
    </row>
    <row r="15" spans="1:11" ht="62.1" customHeight="1" thickBot="1" x14ac:dyDescent="0.35">
      <c r="B15" s="353"/>
      <c r="C15" s="736" t="s">
        <v>706</v>
      </c>
      <c r="D15" s="736"/>
      <c r="E15" s="737"/>
      <c r="F15" s="369" t="s">
        <v>681</v>
      </c>
      <c r="G15" s="370" t="s">
        <v>684</v>
      </c>
      <c r="H15" s="369" t="s">
        <v>682</v>
      </c>
      <c r="I15" s="370" t="s">
        <v>683</v>
      </c>
      <c r="J15" s="735"/>
      <c r="K15" s="456"/>
    </row>
    <row r="16" spans="1:11" s="120" customFormat="1" ht="33" customHeight="1" x14ac:dyDescent="0.3">
      <c r="A16" s="114"/>
      <c r="B16" s="353"/>
      <c r="C16" s="724" t="s">
        <v>65</v>
      </c>
      <c r="D16" s="379" t="s">
        <v>47</v>
      </c>
      <c r="E16" s="380" t="str">
        <f>'6 Ergebnis'!I25</f>
        <v>FEHLER</v>
      </c>
      <c r="F16" s="419"/>
      <c r="G16" s="420"/>
      <c r="H16" s="421"/>
      <c r="I16" s="422"/>
      <c r="J16" s="423"/>
      <c r="K16" s="457"/>
    </row>
    <row r="17" spans="1:11" s="120" customFormat="1" ht="33" customHeight="1" x14ac:dyDescent="0.3">
      <c r="A17" s="114"/>
      <c r="B17" s="353"/>
      <c r="C17" s="725"/>
      <c r="D17" s="376" t="s">
        <v>95</v>
      </c>
      <c r="E17" s="381" t="str">
        <f>'6 Ergebnis'!I26</f>
        <v>FEHLER</v>
      </c>
      <c r="F17" s="424"/>
      <c r="G17" s="425"/>
      <c r="H17" s="426"/>
      <c r="I17" s="427"/>
      <c r="J17" s="428"/>
      <c r="K17" s="457"/>
    </row>
    <row r="18" spans="1:11" s="120" customFormat="1" ht="33" customHeight="1" thickBot="1" x14ac:dyDescent="0.3">
      <c r="B18" s="355"/>
      <c r="C18" s="723"/>
      <c r="D18" s="371" t="s">
        <v>48</v>
      </c>
      <c r="E18" s="382" t="str">
        <f>'6 Ergebnis'!I27</f>
        <v>FEHLER</v>
      </c>
      <c r="F18" s="429"/>
      <c r="G18" s="428"/>
      <c r="H18" s="430"/>
      <c r="I18" s="431"/>
      <c r="J18" s="432"/>
      <c r="K18" s="457"/>
    </row>
    <row r="19" spans="1:11" s="120" customFormat="1" ht="33" customHeight="1" x14ac:dyDescent="0.25">
      <c r="B19" s="355"/>
      <c r="C19" s="721" t="s">
        <v>64</v>
      </c>
      <c r="D19" s="373" t="s">
        <v>112</v>
      </c>
      <c r="E19" s="380" t="str">
        <f>'6 Ergebnis'!I28</f>
        <v>FEHLER</v>
      </c>
      <c r="F19" s="433"/>
      <c r="G19" s="420"/>
      <c r="H19" s="434"/>
      <c r="I19" s="435"/>
      <c r="J19" s="436"/>
      <c r="K19" s="457"/>
    </row>
    <row r="20" spans="1:11" s="120" customFormat="1" ht="33" customHeight="1" x14ac:dyDescent="0.25">
      <c r="B20" s="355"/>
      <c r="C20" s="722"/>
      <c r="D20" s="378" t="s">
        <v>436</v>
      </c>
      <c r="E20" s="381" t="str">
        <f>'6 Ergebnis'!I29</f>
        <v>FEHLER</v>
      </c>
      <c r="F20" s="437"/>
      <c r="G20" s="425"/>
      <c r="H20" s="438"/>
      <c r="I20" s="439"/>
      <c r="J20" s="424"/>
      <c r="K20" s="453"/>
    </row>
    <row r="21" spans="1:11" s="120" customFormat="1" ht="33" customHeight="1" thickBot="1" x14ac:dyDescent="0.3">
      <c r="B21" s="355"/>
      <c r="C21" s="723"/>
      <c r="D21" s="377" t="s">
        <v>109</v>
      </c>
      <c r="E21" s="382" t="str">
        <f>'6 Ergebnis'!I30</f>
        <v>FEHLER</v>
      </c>
      <c r="F21" s="432"/>
      <c r="G21" s="440"/>
      <c r="H21" s="441"/>
      <c r="I21" s="431"/>
      <c r="J21" s="419"/>
      <c r="K21" s="457"/>
    </row>
    <row r="22" spans="1:11" s="120" customFormat="1" ht="33" customHeight="1" x14ac:dyDescent="0.25">
      <c r="B22" s="355"/>
      <c r="C22" s="726" t="s">
        <v>94</v>
      </c>
      <c r="D22" s="373" t="s">
        <v>49</v>
      </c>
      <c r="E22" s="380" t="str">
        <f>'6 Ergebnis'!I31</f>
        <v>FEHLER</v>
      </c>
      <c r="F22" s="436"/>
      <c r="G22" s="420"/>
      <c r="H22" s="442"/>
      <c r="I22" s="422"/>
      <c r="J22" s="436"/>
      <c r="K22" s="457"/>
    </row>
    <row r="23" spans="1:11" s="120" customFormat="1" ht="33" customHeight="1" x14ac:dyDescent="0.25">
      <c r="B23" s="355"/>
      <c r="C23" s="722"/>
      <c r="D23" s="383" t="s">
        <v>50</v>
      </c>
      <c r="E23" s="372" t="str">
        <f>'6 Ergebnis'!I32</f>
        <v>FEHLER</v>
      </c>
      <c r="F23" s="443"/>
      <c r="G23" s="444"/>
      <c r="H23" s="426"/>
      <c r="I23" s="427"/>
      <c r="J23" s="424"/>
      <c r="K23" s="453"/>
    </row>
    <row r="24" spans="1:11" s="120" customFormat="1" ht="33" customHeight="1" x14ac:dyDescent="0.25">
      <c r="B24" s="355"/>
      <c r="C24" s="722"/>
      <c r="D24" s="383" t="s">
        <v>67</v>
      </c>
      <c r="E24" s="375" t="str">
        <f>'6 Ergebnis'!I33</f>
        <v>FEHLER</v>
      </c>
      <c r="F24" s="424"/>
      <c r="G24" s="425"/>
      <c r="H24" s="426"/>
      <c r="I24" s="427"/>
      <c r="J24" s="424"/>
      <c r="K24" s="457"/>
    </row>
    <row r="25" spans="1:11" s="120" customFormat="1" ht="33" customHeight="1" x14ac:dyDescent="0.25">
      <c r="B25" s="355"/>
      <c r="C25" s="722"/>
      <c r="D25" s="383" t="s">
        <v>51</v>
      </c>
      <c r="E25" s="374" t="str">
        <f>'6 Ergebnis'!I34</f>
        <v>FEHLER</v>
      </c>
      <c r="F25" s="419"/>
      <c r="G25" s="425"/>
      <c r="H25" s="426"/>
      <c r="I25" s="427"/>
      <c r="J25" s="428"/>
      <c r="K25" s="457"/>
    </row>
    <row r="26" spans="1:11" s="120" customFormat="1" ht="33" customHeight="1" x14ac:dyDescent="0.25">
      <c r="B26" s="355"/>
      <c r="C26" s="722"/>
      <c r="D26" s="376" t="s">
        <v>388</v>
      </c>
      <c r="E26" s="381" t="str">
        <f>'6 Ergebnis'!I35</f>
        <v>FEHLER</v>
      </c>
      <c r="F26" s="445"/>
      <c r="G26" s="425"/>
      <c r="H26" s="442"/>
      <c r="I26" s="427"/>
      <c r="J26" s="445"/>
      <c r="K26" s="457"/>
    </row>
    <row r="27" spans="1:11" s="120" customFormat="1" ht="33" customHeight="1" x14ac:dyDescent="0.25">
      <c r="B27" s="355"/>
      <c r="C27" s="722"/>
      <c r="D27" s="375" t="s">
        <v>389</v>
      </c>
      <c r="E27" s="384" t="str">
        <f>'6 Ergebnis'!I36</f>
        <v>FEHLER</v>
      </c>
      <c r="F27" s="445"/>
      <c r="G27" s="446"/>
      <c r="H27" s="447"/>
      <c r="I27" s="448"/>
      <c r="J27" s="445"/>
      <c r="K27" s="457"/>
    </row>
    <row r="28" spans="1:11" ht="45" customHeight="1" x14ac:dyDescent="0.3">
      <c r="A28" s="120"/>
      <c r="B28" s="355"/>
      <c r="C28" s="449"/>
      <c r="D28" s="449"/>
      <c r="E28" s="450"/>
      <c r="F28" s="451"/>
      <c r="G28" s="452"/>
      <c r="H28" s="452"/>
      <c r="I28" s="452"/>
      <c r="J28" s="449"/>
      <c r="K28" s="449"/>
    </row>
    <row r="29" spans="1:11" ht="27" customHeight="1" x14ac:dyDescent="0.3">
      <c r="A29" s="120"/>
      <c r="B29" s="355"/>
      <c r="C29" s="729"/>
      <c r="D29" s="729"/>
      <c r="E29" s="450"/>
      <c r="F29" s="450"/>
      <c r="G29" s="449"/>
      <c r="H29" s="449"/>
      <c r="I29" s="728"/>
      <c r="J29" s="728"/>
      <c r="K29" s="449"/>
    </row>
    <row r="30" spans="1:11" x14ac:dyDescent="0.3">
      <c r="A30" s="120"/>
      <c r="B30" s="355"/>
      <c r="C30" s="729"/>
      <c r="D30" s="729"/>
      <c r="E30" s="450"/>
      <c r="F30" s="450"/>
      <c r="G30" s="449"/>
      <c r="H30" s="449"/>
      <c r="I30" s="728"/>
      <c r="J30" s="728"/>
      <c r="K30" s="449"/>
    </row>
    <row r="31" spans="1:11" x14ac:dyDescent="0.3">
      <c r="A31" s="120"/>
      <c r="B31" s="355"/>
      <c r="C31" s="504"/>
      <c r="D31" s="449"/>
      <c r="E31" s="449"/>
      <c r="F31" s="449"/>
      <c r="G31" s="449"/>
      <c r="H31" s="449"/>
      <c r="I31" s="449"/>
      <c r="J31" s="505"/>
      <c r="K31" s="454"/>
    </row>
    <row r="32" spans="1:11" x14ac:dyDescent="0.3">
      <c r="A32" s="120"/>
      <c r="B32" s="355"/>
      <c r="C32" s="453"/>
      <c r="D32" s="453"/>
      <c r="E32" s="453"/>
      <c r="F32" s="454"/>
      <c r="G32" s="454"/>
      <c r="H32" s="454"/>
      <c r="I32" s="454"/>
      <c r="J32" s="454"/>
      <c r="K32" s="454"/>
    </row>
    <row r="33" spans="1:11" x14ac:dyDescent="0.3">
      <c r="B33" s="353"/>
      <c r="C33" s="353"/>
      <c r="D33" s="353"/>
      <c r="E33" s="455"/>
      <c r="F33" s="454"/>
      <c r="G33" s="454"/>
      <c r="H33" s="454"/>
      <c r="I33" s="354"/>
      <c r="J33" s="354"/>
      <c r="K33" s="454"/>
    </row>
    <row r="40" spans="1:11" x14ac:dyDescent="0.3">
      <c r="A40" s="120"/>
    </row>
    <row r="41" spans="1:11" x14ac:dyDescent="0.3">
      <c r="A41" s="120"/>
    </row>
    <row r="42" spans="1:11" x14ac:dyDescent="0.3">
      <c r="A42" s="120"/>
    </row>
    <row r="43" spans="1:11" x14ac:dyDescent="0.3">
      <c r="A43" s="120"/>
    </row>
    <row r="44" spans="1:11" x14ac:dyDescent="0.3">
      <c r="A44" s="120"/>
    </row>
    <row r="45" spans="1:11" x14ac:dyDescent="0.3">
      <c r="A45" s="120"/>
    </row>
    <row r="46" spans="1:11" x14ac:dyDescent="0.3">
      <c r="A46" s="120"/>
    </row>
    <row r="47" spans="1:11" x14ac:dyDescent="0.3">
      <c r="A47" s="120"/>
    </row>
    <row r="48" spans="1:11" x14ac:dyDescent="0.3">
      <c r="A48" s="120"/>
    </row>
    <row r="50" spans="1:1" x14ac:dyDescent="0.3">
      <c r="A50" s="120"/>
    </row>
    <row r="51" spans="1:1" x14ac:dyDescent="0.3">
      <c r="A51" s="120"/>
    </row>
    <row r="52" spans="1:1" x14ac:dyDescent="0.3">
      <c r="A52" s="120"/>
    </row>
    <row r="53" spans="1:1" x14ac:dyDescent="0.3">
      <c r="A53" s="120"/>
    </row>
    <row r="57" spans="1:1" x14ac:dyDescent="0.3">
      <c r="A57" s="120"/>
    </row>
    <row r="58" spans="1:1" x14ac:dyDescent="0.3">
      <c r="A58" s="120"/>
    </row>
    <row r="59" spans="1:1" x14ac:dyDescent="0.3">
      <c r="A59" s="120"/>
    </row>
    <row r="60" spans="1:1" x14ac:dyDescent="0.3">
      <c r="A60" s="120"/>
    </row>
    <row r="61" spans="1:1" x14ac:dyDescent="0.3">
      <c r="A61" s="120"/>
    </row>
    <row r="62" spans="1:1" x14ac:dyDescent="0.3">
      <c r="A62" s="120"/>
    </row>
    <row r="63" spans="1:1" x14ac:dyDescent="0.3">
      <c r="A63" s="120"/>
    </row>
    <row r="64" spans="1:1" x14ac:dyDescent="0.3">
      <c r="A64" s="120"/>
    </row>
    <row r="65" spans="1:1" x14ac:dyDescent="0.3">
      <c r="A65" s="120"/>
    </row>
    <row r="66" spans="1:1" x14ac:dyDescent="0.3">
      <c r="A66" s="120"/>
    </row>
    <row r="67" spans="1:1" x14ac:dyDescent="0.3">
      <c r="A67" s="120"/>
    </row>
    <row r="71" spans="1:1" x14ac:dyDescent="0.3">
      <c r="A71" s="120"/>
    </row>
    <row r="72" spans="1:1" x14ac:dyDescent="0.3">
      <c r="A72" s="121"/>
    </row>
    <row r="73" spans="1:1" x14ac:dyDescent="0.3">
      <c r="A73" s="121"/>
    </row>
    <row r="76" spans="1:1" x14ac:dyDescent="0.3">
      <c r="A76" s="120"/>
    </row>
    <row r="77" spans="1:1" x14ac:dyDescent="0.3">
      <c r="A77" s="120"/>
    </row>
    <row r="95" spans="1:1" x14ac:dyDescent="0.3">
      <c r="A95" s="120"/>
    </row>
    <row r="96" spans="1:1" x14ac:dyDescent="0.3">
      <c r="A96" s="120"/>
    </row>
    <row r="97" spans="1:1" x14ac:dyDescent="0.3">
      <c r="A97" s="120"/>
    </row>
    <row r="98" spans="1:1" x14ac:dyDescent="0.3">
      <c r="A98" s="120"/>
    </row>
    <row r="99" spans="1:1" x14ac:dyDescent="0.3">
      <c r="A99" s="120"/>
    </row>
    <row r="100" spans="1:1" x14ac:dyDescent="0.3">
      <c r="A100" s="120"/>
    </row>
    <row r="101" spans="1:1" x14ac:dyDescent="0.3">
      <c r="A101" s="120"/>
    </row>
    <row r="102" spans="1:1" x14ac:dyDescent="0.3">
      <c r="A102" s="120"/>
    </row>
    <row r="105" spans="1:1" x14ac:dyDescent="0.3">
      <c r="A105" s="120"/>
    </row>
    <row r="106" spans="1:1" x14ac:dyDescent="0.3">
      <c r="A106" s="120"/>
    </row>
    <row r="107" spans="1:1" x14ac:dyDescent="0.3">
      <c r="A107" s="120"/>
    </row>
    <row r="108" spans="1:1" x14ac:dyDescent="0.3">
      <c r="A108" s="120"/>
    </row>
    <row r="112" spans="1:1" x14ac:dyDescent="0.3">
      <c r="A112" s="120"/>
    </row>
    <row r="113" spans="1:1" x14ac:dyDescent="0.3">
      <c r="A113" s="120"/>
    </row>
    <row r="114" spans="1:1" x14ac:dyDescent="0.3">
      <c r="A114" s="120"/>
    </row>
    <row r="115" spans="1:1" x14ac:dyDescent="0.3">
      <c r="A115" s="120"/>
    </row>
    <row r="116" spans="1:1" x14ac:dyDescent="0.3">
      <c r="A116" s="120"/>
    </row>
    <row r="117" spans="1:1" x14ac:dyDescent="0.3">
      <c r="A117" s="120"/>
    </row>
    <row r="118" spans="1:1" x14ac:dyDescent="0.3">
      <c r="A118" s="120"/>
    </row>
    <row r="119" spans="1:1" x14ac:dyDescent="0.3">
      <c r="A119" s="120"/>
    </row>
    <row r="120" spans="1:1" x14ac:dyDescent="0.3">
      <c r="A120" s="120"/>
    </row>
    <row r="121" spans="1:1" x14ac:dyDescent="0.3">
      <c r="A121" s="120"/>
    </row>
    <row r="122" spans="1:1" x14ac:dyDescent="0.3">
      <c r="A122" s="120"/>
    </row>
    <row r="123" spans="1:1" x14ac:dyDescent="0.3">
      <c r="A123" s="120"/>
    </row>
    <row r="124" spans="1:1" x14ac:dyDescent="0.3">
      <c r="A124" s="120"/>
    </row>
    <row r="125" spans="1:1" x14ac:dyDescent="0.3">
      <c r="A125" s="120"/>
    </row>
    <row r="126" spans="1:1" x14ac:dyDescent="0.3">
      <c r="A126" s="120"/>
    </row>
    <row r="127" spans="1:1" x14ac:dyDescent="0.3">
      <c r="A127" s="120"/>
    </row>
    <row r="128" spans="1:1" x14ac:dyDescent="0.3">
      <c r="A128" s="120"/>
    </row>
    <row r="132" spans="1:1" x14ac:dyDescent="0.3">
      <c r="A132" s="120"/>
    </row>
    <row r="134" spans="1:1" x14ac:dyDescent="0.3">
      <c r="A134" s="120"/>
    </row>
    <row r="135" spans="1:1" x14ac:dyDescent="0.3">
      <c r="A135" s="120"/>
    </row>
    <row r="136" spans="1:1" x14ac:dyDescent="0.3">
      <c r="A136" s="120"/>
    </row>
    <row r="137" spans="1:1" x14ac:dyDescent="0.3">
      <c r="A137" s="120"/>
    </row>
  </sheetData>
  <sheetProtection algorithmName="SHA-512" hashValue="uX/fqX4r1M/yyYuqPMpIde6bxkS0sf1OxW3x5qqV4P/qlNc54crS8vO83yGJ0gBjFnKJjIJUe8qiXAgcdYWXKw==" saltValue="tuFCEii+Tyum0HYfteuzzQ==" spinCount="100000" sheet="1" selectLockedCells="1"/>
  <mergeCells count="10">
    <mergeCell ref="I29:J30"/>
    <mergeCell ref="C29:D30"/>
    <mergeCell ref="F5:J5"/>
    <mergeCell ref="C19:C21"/>
    <mergeCell ref="C22:C27"/>
    <mergeCell ref="C11:J12"/>
    <mergeCell ref="F14:I14"/>
    <mergeCell ref="J14:J15"/>
    <mergeCell ref="C16:C18"/>
    <mergeCell ref="C15:E15"/>
  </mergeCells>
  <dataValidations count="2">
    <dataValidation type="list" allowBlank="1" showInputMessage="1" showErrorMessage="1" sqref="J16:J27">
      <formula1>"Das Projekt ist förderfähig,Das Projekt ist nicht förderfähig"</formula1>
    </dataValidation>
    <dataValidation type="list" allowBlank="1" showInputMessage="1" showErrorMessage="1" sqref="H16:H27 I16:I27">
      <formula1>"ja,nein"</formula1>
    </dataValidation>
  </dataValidations>
  <pageMargins left="0.70866141732283472" right="0.70866141732283472" top="0.78740157480314965" bottom="0.78740157480314965" header="0.31496062992125984" footer="0.31496062992125984"/>
  <pageSetup paperSize="9" scale="5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5" id="{B8CD77E0-D32C-4296-A6DD-6F9EA8C5D563}">
            <xm:f>'6 Ergebnis'!$I25="Kein Handlungsbedarf"</xm:f>
            <x14:dxf>
              <fill>
                <patternFill>
                  <bgColor theme="9" tint="0.39994506668294322"/>
                </patternFill>
              </fill>
            </x14:dxf>
          </x14:cfRule>
          <x14:cfRule type="expression" priority="6" id="{C3DF3CC3-09BF-458E-AA20-B2B913FD3825}">
            <xm:f>'6 Ergebnis'!$I25="Detailanalyse notwendig"</xm:f>
            <x14:dxf>
              <font>
                <color theme="0"/>
              </font>
              <fill>
                <patternFill>
                  <bgColor rgb="FFE57171"/>
                </patternFill>
              </fill>
            </x14:dxf>
          </x14:cfRule>
          <x14:cfRule type="expression" priority="7" id="{838E0CE0-F8E2-4AEF-9085-56B365D58E2F}">
            <xm:f>'6 Ergebnis'!$I25="Eigenvorsorge empfohlen"</xm:f>
            <x14:dxf>
              <fill>
                <patternFill>
                  <bgColor theme="7" tint="0.59996337778862885"/>
                </patternFill>
              </fill>
            </x14:dxf>
          </x14:cfRule>
          <xm:sqref>D16:E27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2:PE42"/>
  <sheetViews>
    <sheetView showGridLines="0" zoomScale="85" zoomScaleNormal="85" workbookViewId="0">
      <selection activeCell="F11" sqref="F11:O11"/>
    </sheetView>
  </sheetViews>
  <sheetFormatPr baseColWidth="10" defaultColWidth="10.85546875" defaultRowHeight="16.5" x14ac:dyDescent="0.3"/>
  <cols>
    <col min="1" max="1" width="3.140625" style="114" customWidth="1"/>
    <col min="2" max="2" width="3.28515625" style="114" customWidth="1"/>
    <col min="3" max="3" width="4.28515625" style="114" customWidth="1"/>
    <col min="4" max="4" width="50.7109375" style="114" customWidth="1"/>
    <col min="5" max="5" width="20.7109375" style="114" customWidth="1"/>
    <col min="6" max="7" width="10.85546875" style="114"/>
    <col min="8" max="8" width="10.85546875" style="114" customWidth="1"/>
    <col min="9" max="9" width="10.85546875" style="115" customWidth="1"/>
    <col min="10" max="15" width="10.85546875" style="114"/>
    <col min="16" max="16" width="3.28515625" style="114" customWidth="1"/>
    <col min="17" max="17" width="3.140625" style="114" customWidth="1"/>
    <col min="18" max="18" width="3.140625" style="114" hidden="1" customWidth="1"/>
    <col min="19" max="19" width="23.140625" style="116" hidden="1" customWidth="1"/>
    <col min="20" max="20" width="10.85546875" style="116" hidden="1" customWidth="1"/>
    <col min="21" max="21" width="76.85546875" style="116" hidden="1" customWidth="1"/>
    <col min="22" max="27" width="10.85546875" style="114" hidden="1" customWidth="1"/>
    <col min="28" max="29" width="10.85546875" style="114" customWidth="1"/>
    <col min="30" max="16384" width="10.85546875" style="114"/>
  </cols>
  <sheetData>
    <row r="2" spans="1:421" s="73" customFormat="1" ht="25.5" customHeight="1" x14ac:dyDescent="0.3">
      <c r="A2" s="114"/>
      <c r="B2" s="1"/>
      <c r="C2" s="1"/>
      <c r="D2" s="1"/>
      <c r="E2" s="1"/>
      <c r="F2" s="1"/>
      <c r="G2" s="1"/>
      <c r="H2" s="1"/>
      <c r="I2" s="2"/>
      <c r="J2" s="1"/>
      <c r="K2" s="1"/>
      <c r="L2" s="1"/>
      <c r="M2" s="1"/>
      <c r="N2" s="1"/>
      <c r="O2" s="1"/>
      <c r="P2" s="1"/>
      <c r="Q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c r="IQ2" s="114"/>
      <c r="IR2" s="114"/>
      <c r="IS2" s="114"/>
      <c r="IT2" s="114"/>
      <c r="IU2" s="114"/>
      <c r="IV2" s="114"/>
      <c r="IW2" s="114"/>
      <c r="IX2" s="114"/>
      <c r="IY2" s="114"/>
      <c r="IZ2" s="114"/>
      <c r="JA2" s="114"/>
      <c r="JB2" s="114"/>
      <c r="JC2" s="114"/>
      <c r="JD2" s="114"/>
      <c r="JE2" s="114"/>
      <c r="JF2" s="114"/>
      <c r="JG2" s="114"/>
      <c r="JH2" s="114"/>
      <c r="JI2" s="114"/>
      <c r="JJ2" s="114"/>
      <c r="JK2" s="114"/>
      <c r="JL2" s="114"/>
      <c r="JM2" s="114"/>
      <c r="JN2" s="114"/>
      <c r="JO2" s="114"/>
      <c r="JP2" s="114"/>
      <c r="JQ2" s="114"/>
      <c r="JR2" s="114"/>
      <c r="JS2" s="114"/>
      <c r="JT2" s="114"/>
      <c r="JU2" s="114"/>
      <c r="JV2" s="114"/>
      <c r="JW2" s="114"/>
      <c r="JX2" s="114"/>
      <c r="JY2" s="114"/>
      <c r="JZ2" s="114"/>
      <c r="KA2" s="114"/>
      <c r="KB2" s="114"/>
      <c r="KC2" s="114"/>
      <c r="KD2" s="114"/>
      <c r="KE2" s="114"/>
      <c r="KF2" s="114"/>
      <c r="KG2" s="114"/>
      <c r="KH2" s="114"/>
      <c r="KI2" s="114"/>
      <c r="KJ2" s="114"/>
      <c r="KK2" s="114"/>
      <c r="KL2" s="114"/>
      <c r="KM2" s="114"/>
      <c r="KN2" s="114"/>
      <c r="KO2" s="114"/>
      <c r="KP2" s="114"/>
      <c r="KQ2" s="114"/>
      <c r="KR2" s="114"/>
      <c r="KS2" s="114"/>
      <c r="KT2" s="114"/>
      <c r="KU2" s="114"/>
      <c r="KV2" s="114"/>
      <c r="KW2" s="114"/>
      <c r="KX2" s="114"/>
      <c r="KY2" s="114"/>
      <c r="KZ2" s="114"/>
      <c r="LA2" s="114"/>
      <c r="LB2" s="114"/>
      <c r="LC2" s="114"/>
      <c r="LD2" s="114"/>
      <c r="LE2" s="114"/>
      <c r="LF2" s="114"/>
      <c r="LG2" s="114"/>
      <c r="LH2" s="114"/>
      <c r="LI2" s="114"/>
      <c r="LJ2" s="114"/>
      <c r="LK2" s="114"/>
      <c r="LL2" s="114"/>
      <c r="LM2" s="114"/>
      <c r="LN2" s="114"/>
      <c r="LO2" s="114"/>
      <c r="LP2" s="114"/>
      <c r="LQ2" s="114"/>
      <c r="LR2" s="114"/>
      <c r="LS2" s="114"/>
      <c r="LT2" s="114"/>
      <c r="LU2" s="114"/>
      <c r="LV2" s="114"/>
      <c r="LW2" s="114"/>
      <c r="LX2" s="114"/>
      <c r="LY2" s="114"/>
      <c r="LZ2" s="114"/>
      <c r="MA2" s="114"/>
      <c r="MB2" s="114"/>
      <c r="MC2" s="114"/>
      <c r="MD2" s="114"/>
      <c r="ME2" s="114"/>
      <c r="MF2" s="114"/>
      <c r="MG2" s="114"/>
      <c r="MH2" s="114"/>
      <c r="MI2" s="114"/>
      <c r="MJ2" s="114"/>
      <c r="MK2" s="114"/>
      <c r="ML2" s="114"/>
      <c r="MM2" s="114"/>
      <c r="MN2" s="114"/>
      <c r="MO2" s="114"/>
      <c r="MP2" s="114"/>
      <c r="MQ2" s="114"/>
      <c r="MR2" s="114"/>
      <c r="MS2" s="114"/>
      <c r="MT2" s="114"/>
      <c r="MU2" s="114"/>
      <c r="MV2" s="114"/>
      <c r="MW2" s="114"/>
      <c r="MX2" s="114"/>
      <c r="MY2" s="114"/>
      <c r="MZ2" s="114"/>
      <c r="NA2" s="114"/>
      <c r="NB2" s="114"/>
      <c r="NC2" s="114"/>
      <c r="ND2" s="114"/>
      <c r="NE2" s="114"/>
      <c r="NF2" s="114"/>
      <c r="NG2" s="114"/>
      <c r="NH2" s="114"/>
      <c r="NI2" s="114"/>
      <c r="NJ2" s="114"/>
      <c r="NK2" s="114"/>
      <c r="NL2" s="114"/>
      <c r="NM2" s="114"/>
      <c r="NN2" s="114"/>
      <c r="NO2" s="114"/>
      <c r="NP2" s="114"/>
      <c r="NQ2" s="114"/>
      <c r="NR2" s="114"/>
      <c r="NS2" s="114"/>
      <c r="NT2" s="114"/>
      <c r="NU2" s="114"/>
      <c r="NV2" s="114"/>
      <c r="NW2" s="114"/>
      <c r="NX2" s="114"/>
      <c r="NY2" s="114"/>
      <c r="NZ2" s="114"/>
      <c r="OA2" s="114"/>
      <c r="OB2" s="114"/>
      <c r="OC2" s="114"/>
      <c r="OD2" s="114"/>
      <c r="OE2" s="114"/>
      <c r="OF2" s="114"/>
      <c r="OG2" s="114"/>
      <c r="OH2" s="114"/>
      <c r="OI2" s="114"/>
      <c r="OJ2" s="114"/>
      <c r="OK2" s="114"/>
      <c r="OL2" s="114"/>
      <c r="OM2" s="114"/>
      <c r="ON2" s="114"/>
      <c r="OO2" s="114"/>
      <c r="OP2" s="114"/>
      <c r="OQ2" s="114"/>
      <c r="OR2" s="114"/>
      <c r="OS2" s="114"/>
      <c r="OT2" s="114"/>
      <c r="OU2" s="114"/>
      <c r="OV2" s="114"/>
      <c r="OW2" s="114"/>
      <c r="OX2" s="114"/>
      <c r="OY2" s="114"/>
      <c r="OZ2" s="114"/>
      <c r="PA2" s="114"/>
      <c r="PB2" s="114"/>
      <c r="PC2" s="114"/>
      <c r="PD2" s="114"/>
      <c r="PE2" s="114"/>
    </row>
    <row r="3" spans="1:421" s="73" customFormat="1" ht="26.25" customHeight="1" x14ac:dyDescent="0.4">
      <c r="A3" s="114"/>
      <c r="B3" s="3"/>
      <c r="C3" s="523" t="s">
        <v>489</v>
      </c>
      <c r="D3" s="523"/>
      <c r="E3" s="523"/>
      <c r="F3" s="523"/>
      <c r="G3" s="523"/>
      <c r="H3" s="523"/>
      <c r="I3" s="523"/>
      <c r="J3" s="523"/>
      <c r="K3" s="523"/>
      <c r="L3" s="523"/>
      <c r="M3" s="523"/>
      <c r="N3" s="523"/>
      <c r="O3" s="523"/>
      <c r="P3" s="3"/>
      <c r="Q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c r="EU3" s="114"/>
      <c r="EV3" s="114"/>
      <c r="EW3" s="114"/>
      <c r="EX3" s="114"/>
      <c r="EY3" s="114"/>
      <c r="EZ3" s="114"/>
      <c r="FA3" s="114"/>
      <c r="FB3" s="114"/>
      <c r="FC3" s="114"/>
      <c r="FD3" s="114"/>
      <c r="FE3" s="114"/>
      <c r="FF3" s="114"/>
      <c r="FG3" s="114"/>
      <c r="FH3" s="114"/>
      <c r="FI3" s="114"/>
      <c r="FJ3" s="114"/>
      <c r="FK3" s="114"/>
      <c r="FL3" s="114"/>
      <c r="FM3" s="114"/>
      <c r="FN3" s="114"/>
      <c r="FO3" s="114"/>
      <c r="FP3" s="114"/>
      <c r="FQ3" s="114"/>
      <c r="FR3" s="114"/>
      <c r="FS3" s="114"/>
      <c r="FT3" s="114"/>
      <c r="FU3" s="114"/>
      <c r="FV3" s="114"/>
      <c r="FW3" s="114"/>
      <c r="FX3" s="114"/>
      <c r="FY3" s="114"/>
      <c r="FZ3" s="114"/>
      <c r="GA3" s="114"/>
      <c r="GB3" s="114"/>
      <c r="GC3" s="114"/>
      <c r="GD3" s="114"/>
      <c r="GE3" s="114"/>
      <c r="GF3" s="114"/>
      <c r="GG3" s="114"/>
      <c r="GH3" s="114"/>
      <c r="GI3" s="114"/>
      <c r="GJ3" s="114"/>
      <c r="GK3" s="114"/>
      <c r="GL3" s="114"/>
      <c r="GM3" s="114"/>
      <c r="GN3" s="114"/>
      <c r="GO3" s="114"/>
      <c r="GP3" s="114"/>
      <c r="GQ3" s="114"/>
      <c r="GR3" s="114"/>
      <c r="GS3" s="114"/>
      <c r="GT3" s="114"/>
      <c r="GU3" s="114"/>
      <c r="GV3" s="114"/>
      <c r="GW3" s="114"/>
      <c r="GX3" s="114"/>
      <c r="GY3" s="114"/>
      <c r="GZ3" s="114"/>
      <c r="HA3" s="114"/>
      <c r="HB3" s="114"/>
      <c r="HC3" s="114"/>
      <c r="HD3" s="114"/>
      <c r="HE3" s="114"/>
      <c r="HF3" s="114"/>
      <c r="HG3" s="114"/>
      <c r="HH3" s="114"/>
      <c r="HI3" s="114"/>
      <c r="HJ3" s="114"/>
      <c r="HK3" s="114"/>
      <c r="HL3" s="114"/>
      <c r="HM3" s="114"/>
      <c r="HN3" s="114"/>
      <c r="HO3" s="114"/>
      <c r="HP3" s="114"/>
      <c r="HQ3" s="114"/>
      <c r="HR3" s="114"/>
      <c r="HS3" s="114"/>
      <c r="HT3" s="114"/>
      <c r="HU3" s="114"/>
      <c r="HV3" s="114"/>
      <c r="HW3" s="114"/>
      <c r="HX3" s="114"/>
      <c r="HY3" s="114"/>
      <c r="HZ3" s="114"/>
      <c r="IA3" s="114"/>
      <c r="IB3" s="114"/>
      <c r="IC3" s="114"/>
      <c r="ID3" s="114"/>
      <c r="IE3" s="114"/>
      <c r="IF3" s="114"/>
      <c r="IG3" s="114"/>
      <c r="IH3" s="114"/>
      <c r="II3" s="114"/>
      <c r="IJ3" s="114"/>
      <c r="IK3" s="114"/>
      <c r="IL3" s="114"/>
      <c r="IM3" s="114"/>
      <c r="IN3" s="114"/>
      <c r="IO3" s="114"/>
      <c r="IP3" s="114"/>
      <c r="IQ3" s="114"/>
      <c r="IR3" s="114"/>
      <c r="IS3" s="114"/>
      <c r="IT3" s="114"/>
      <c r="IU3" s="114"/>
      <c r="IV3" s="114"/>
      <c r="IW3" s="114"/>
      <c r="IX3" s="114"/>
      <c r="IY3" s="114"/>
      <c r="IZ3" s="114"/>
      <c r="JA3" s="114"/>
      <c r="JB3" s="114"/>
      <c r="JC3" s="114"/>
      <c r="JD3" s="114"/>
      <c r="JE3" s="114"/>
      <c r="JF3" s="114"/>
      <c r="JG3" s="114"/>
      <c r="JH3" s="114"/>
      <c r="JI3" s="114"/>
      <c r="JJ3" s="114"/>
      <c r="JK3" s="114"/>
      <c r="JL3" s="114"/>
      <c r="JM3" s="114"/>
      <c r="JN3" s="114"/>
      <c r="JO3" s="114"/>
      <c r="JP3" s="114"/>
      <c r="JQ3" s="114"/>
      <c r="JR3" s="114"/>
      <c r="JS3" s="114"/>
      <c r="JT3" s="114"/>
      <c r="JU3" s="114"/>
      <c r="JV3" s="114"/>
      <c r="JW3" s="114"/>
      <c r="JX3" s="114"/>
      <c r="JY3" s="114"/>
      <c r="JZ3" s="114"/>
      <c r="KA3" s="114"/>
      <c r="KB3" s="114"/>
      <c r="KC3" s="114"/>
      <c r="KD3" s="114"/>
      <c r="KE3" s="114"/>
      <c r="KF3" s="114"/>
      <c r="KG3" s="114"/>
      <c r="KH3" s="114"/>
      <c r="KI3" s="114"/>
      <c r="KJ3" s="114"/>
      <c r="KK3" s="114"/>
      <c r="KL3" s="114"/>
      <c r="KM3" s="114"/>
      <c r="KN3" s="114"/>
      <c r="KO3" s="114"/>
      <c r="KP3" s="114"/>
      <c r="KQ3" s="114"/>
      <c r="KR3" s="114"/>
      <c r="KS3" s="114"/>
      <c r="KT3" s="114"/>
      <c r="KU3" s="114"/>
      <c r="KV3" s="114"/>
      <c r="KW3" s="114"/>
      <c r="KX3" s="114"/>
      <c r="KY3" s="114"/>
      <c r="KZ3" s="114"/>
      <c r="LA3" s="114"/>
      <c r="LB3" s="114"/>
      <c r="LC3" s="114"/>
      <c r="LD3" s="114"/>
      <c r="LE3" s="114"/>
      <c r="LF3" s="114"/>
      <c r="LG3" s="114"/>
      <c r="LH3" s="114"/>
      <c r="LI3" s="114"/>
      <c r="LJ3" s="114"/>
      <c r="LK3" s="114"/>
      <c r="LL3" s="114"/>
      <c r="LM3" s="114"/>
      <c r="LN3" s="114"/>
      <c r="LO3" s="114"/>
      <c r="LP3" s="114"/>
      <c r="LQ3" s="114"/>
      <c r="LR3" s="114"/>
      <c r="LS3" s="114"/>
      <c r="LT3" s="114"/>
      <c r="LU3" s="114"/>
      <c r="LV3" s="114"/>
      <c r="LW3" s="114"/>
      <c r="LX3" s="114"/>
      <c r="LY3" s="114"/>
      <c r="LZ3" s="114"/>
      <c r="MA3" s="114"/>
      <c r="MB3" s="114"/>
      <c r="MC3" s="114"/>
      <c r="MD3" s="114"/>
      <c r="ME3" s="114"/>
      <c r="MF3" s="114"/>
      <c r="MG3" s="114"/>
      <c r="MH3" s="114"/>
      <c r="MI3" s="114"/>
      <c r="MJ3" s="114"/>
      <c r="MK3" s="114"/>
      <c r="ML3" s="114"/>
      <c r="MM3" s="114"/>
      <c r="MN3" s="114"/>
      <c r="MO3" s="114"/>
      <c r="MP3" s="114"/>
      <c r="MQ3" s="114"/>
      <c r="MR3" s="114"/>
      <c r="MS3" s="114"/>
      <c r="MT3" s="114"/>
      <c r="MU3" s="114"/>
      <c r="MV3" s="114"/>
      <c r="MW3" s="114"/>
      <c r="MX3" s="114"/>
      <c r="MY3" s="114"/>
      <c r="MZ3" s="114"/>
      <c r="NA3" s="114"/>
      <c r="NB3" s="114"/>
      <c r="NC3" s="114"/>
      <c r="ND3" s="114"/>
      <c r="NE3" s="114"/>
      <c r="NF3" s="114"/>
      <c r="NG3" s="114"/>
      <c r="NH3" s="114"/>
      <c r="NI3" s="114"/>
      <c r="NJ3" s="114"/>
      <c r="NK3" s="114"/>
      <c r="NL3" s="114"/>
      <c r="NM3" s="114"/>
      <c r="NN3" s="114"/>
      <c r="NO3" s="114"/>
      <c r="NP3" s="114"/>
      <c r="NQ3" s="114"/>
      <c r="NR3" s="114"/>
      <c r="NS3" s="114"/>
      <c r="NT3" s="114"/>
      <c r="NU3" s="114"/>
      <c r="NV3" s="114"/>
      <c r="NW3" s="114"/>
      <c r="NX3" s="114"/>
      <c r="NY3" s="114"/>
      <c r="NZ3" s="114"/>
      <c r="OA3" s="114"/>
      <c r="OB3" s="114"/>
      <c r="OC3" s="114"/>
      <c r="OD3" s="114"/>
      <c r="OE3" s="114"/>
      <c r="OF3" s="114"/>
      <c r="OG3" s="114"/>
      <c r="OH3" s="114"/>
      <c r="OI3" s="114"/>
      <c r="OJ3" s="114"/>
      <c r="OK3" s="114"/>
      <c r="OL3" s="114"/>
      <c r="OM3" s="114"/>
      <c r="ON3" s="114"/>
      <c r="OO3" s="114"/>
      <c r="OP3" s="114"/>
      <c r="OQ3" s="114"/>
      <c r="OR3" s="114"/>
      <c r="OS3" s="114"/>
      <c r="OT3" s="114"/>
      <c r="OU3" s="114"/>
      <c r="OV3" s="114"/>
      <c r="OW3" s="114"/>
      <c r="OX3" s="114"/>
      <c r="OY3" s="114"/>
      <c r="OZ3" s="114"/>
      <c r="PA3" s="114"/>
      <c r="PB3" s="114"/>
      <c r="PC3" s="114"/>
      <c r="PD3" s="114"/>
      <c r="PE3" s="114"/>
    </row>
    <row r="4" spans="1:421" s="73" customFormat="1" ht="16.5" customHeight="1" x14ac:dyDescent="0.3">
      <c r="A4" s="114"/>
      <c r="B4" s="1"/>
      <c r="C4" s="303"/>
      <c r="D4" s="1"/>
      <c r="E4" s="9"/>
      <c r="F4" s="1"/>
      <c r="G4" s="1"/>
      <c r="H4" s="1"/>
      <c r="I4" s="1"/>
      <c r="J4" s="1"/>
      <c r="K4" s="1"/>
      <c r="L4" s="1"/>
      <c r="M4" s="1"/>
      <c r="N4" s="1"/>
      <c r="O4" s="1"/>
      <c r="P4" s="1"/>
      <c r="Q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c r="IJ4" s="114"/>
      <c r="IK4" s="114"/>
      <c r="IL4" s="114"/>
      <c r="IM4" s="114"/>
      <c r="IN4" s="114"/>
      <c r="IO4" s="114"/>
      <c r="IP4" s="114"/>
      <c r="IQ4" s="114"/>
      <c r="IR4" s="114"/>
      <c r="IS4" s="114"/>
      <c r="IT4" s="114"/>
      <c r="IU4" s="114"/>
      <c r="IV4" s="114"/>
      <c r="IW4" s="114"/>
      <c r="IX4" s="114"/>
      <c r="IY4" s="114"/>
      <c r="IZ4" s="114"/>
      <c r="JA4" s="114"/>
      <c r="JB4" s="114"/>
      <c r="JC4" s="114"/>
      <c r="JD4" s="114"/>
      <c r="JE4" s="114"/>
      <c r="JF4" s="114"/>
      <c r="JG4" s="114"/>
      <c r="JH4" s="114"/>
      <c r="JI4" s="114"/>
      <c r="JJ4" s="114"/>
      <c r="JK4" s="114"/>
      <c r="JL4" s="114"/>
      <c r="JM4" s="114"/>
      <c r="JN4" s="114"/>
      <c r="JO4" s="114"/>
      <c r="JP4" s="114"/>
      <c r="JQ4" s="114"/>
      <c r="JR4" s="114"/>
      <c r="JS4" s="114"/>
      <c r="JT4" s="114"/>
      <c r="JU4" s="114"/>
      <c r="JV4" s="114"/>
      <c r="JW4" s="114"/>
      <c r="JX4" s="114"/>
      <c r="JY4" s="114"/>
      <c r="JZ4" s="114"/>
      <c r="KA4" s="114"/>
      <c r="KB4" s="114"/>
      <c r="KC4" s="114"/>
      <c r="KD4" s="114"/>
      <c r="KE4" s="114"/>
      <c r="KF4" s="114"/>
      <c r="KG4" s="114"/>
      <c r="KH4" s="114"/>
      <c r="KI4" s="114"/>
      <c r="KJ4" s="114"/>
      <c r="KK4" s="114"/>
      <c r="KL4" s="114"/>
      <c r="KM4" s="114"/>
      <c r="KN4" s="114"/>
      <c r="KO4" s="114"/>
      <c r="KP4" s="114"/>
      <c r="KQ4" s="114"/>
      <c r="KR4" s="114"/>
      <c r="KS4" s="114"/>
      <c r="KT4" s="114"/>
      <c r="KU4" s="114"/>
      <c r="KV4" s="114"/>
      <c r="KW4" s="114"/>
      <c r="KX4" s="114"/>
      <c r="KY4" s="114"/>
      <c r="KZ4" s="114"/>
      <c r="LA4" s="114"/>
      <c r="LB4" s="114"/>
      <c r="LC4" s="114"/>
      <c r="LD4" s="114"/>
      <c r="LE4" s="114"/>
      <c r="LF4" s="114"/>
      <c r="LG4" s="114"/>
      <c r="LH4" s="114"/>
      <c r="LI4" s="114"/>
      <c r="LJ4" s="114"/>
      <c r="LK4" s="114"/>
      <c r="LL4" s="114"/>
      <c r="LM4" s="114"/>
      <c r="LN4" s="114"/>
      <c r="LO4" s="114"/>
      <c r="LP4" s="114"/>
      <c r="LQ4" s="114"/>
      <c r="LR4" s="114"/>
      <c r="LS4" s="114"/>
      <c r="LT4" s="114"/>
      <c r="LU4" s="114"/>
      <c r="LV4" s="114"/>
      <c r="LW4" s="114"/>
      <c r="LX4" s="114"/>
      <c r="LY4" s="114"/>
      <c r="LZ4" s="114"/>
      <c r="MA4" s="114"/>
      <c r="MB4" s="114"/>
      <c r="MC4" s="114"/>
      <c r="MD4" s="114"/>
      <c r="ME4" s="114"/>
      <c r="MF4" s="114"/>
      <c r="MG4" s="114"/>
      <c r="MH4" s="114"/>
      <c r="MI4" s="114"/>
      <c r="MJ4" s="114"/>
      <c r="MK4" s="114"/>
      <c r="ML4" s="114"/>
      <c r="MM4" s="114"/>
      <c r="MN4" s="114"/>
      <c r="MO4" s="114"/>
      <c r="MP4" s="114"/>
      <c r="MQ4" s="114"/>
      <c r="MR4" s="114"/>
      <c r="MS4" s="114"/>
      <c r="MT4" s="114"/>
      <c r="MU4" s="114"/>
      <c r="MV4" s="114"/>
      <c r="MW4" s="114"/>
      <c r="MX4" s="114"/>
      <c r="MY4" s="114"/>
      <c r="MZ4" s="114"/>
      <c r="NA4" s="114"/>
      <c r="NB4" s="114"/>
      <c r="NC4" s="114"/>
      <c r="ND4" s="114"/>
      <c r="NE4" s="114"/>
      <c r="NF4" s="114"/>
      <c r="NG4" s="114"/>
      <c r="NH4" s="114"/>
      <c r="NI4" s="114"/>
      <c r="NJ4" s="114"/>
      <c r="NK4" s="114"/>
      <c r="NL4" s="114"/>
      <c r="NM4" s="114"/>
      <c r="NN4" s="114"/>
      <c r="NO4" s="114"/>
      <c r="NP4" s="114"/>
      <c r="NQ4" s="114"/>
      <c r="NR4" s="114"/>
      <c r="NS4" s="114"/>
      <c r="NT4" s="114"/>
      <c r="NU4" s="114"/>
      <c r="NV4" s="114"/>
      <c r="NW4" s="114"/>
      <c r="NX4" s="114"/>
      <c r="NY4" s="114"/>
      <c r="NZ4" s="114"/>
      <c r="OA4" s="114"/>
      <c r="OB4" s="114"/>
      <c r="OC4" s="114"/>
      <c r="OD4" s="114"/>
      <c r="OE4" s="114"/>
      <c r="OF4" s="114"/>
      <c r="OG4" s="114"/>
      <c r="OH4" s="114"/>
      <c r="OI4" s="114"/>
      <c r="OJ4" s="114"/>
      <c r="OK4" s="114"/>
      <c r="OL4" s="114"/>
      <c r="OM4" s="114"/>
      <c r="ON4" s="114"/>
      <c r="OO4" s="114"/>
      <c r="OP4" s="114"/>
      <c r="OQ4" s="114"/>
      <c r="OR4" s="114"/>
      <c r="OS4" s="114"/>
      <c r="OT4" s="114"/>
      <c r="OU4" s="114"/>
      <c r="OV4" s="114"/>
      <c r="OW4" s="114"/>
      <c r="OX4" s="114"/>
      <c r="OY4" s="114"/>
      <c r="OZ4" s="114"/>
      <c r="PA4" s="114"/>
      <c r="PB4" s="114"/>
      <c r="PC4" s="114"/>
      <c r="PD4" s="114"/>
      <c r="PE4" s="114"/>
    </row>
    <row r="5" spans="1:421" s="73" customFormat="1" ht="38.25" customHeight="1" x14ac:dyDescent="0.3">
      <c r="A5" s="114"/>
      <c r="B5" s="1"/>
      <c r="C5" s="522" t="s">
        <v>637</v>
      </c>
      <c r="D5" s="522"/>
      <c r="E5" s="522"/>
      <c r="F5" s="522"/>
      <c r="G5" s="522"/>
      <c r="H5" s="522"/>
      <c r="I5" s="522"/>
      <c r="J5" s="522"/>
      <c r="K5" s="522"/>
      <c r="L5" s="522"/>
      <c r="M5" s="522"/>
      <c r="N5" s="522"/>
      <c r="O5" s="522"/>
      <c r="P5" s="1"/>
      <c r="Q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c r="EU5" s="114"/>
      <c r="EV5" s="114"/>
      <c r="EW5" s="114"/>
      <c r="EX5" s="114"/>
      <c r="EY5" s="114"/>
      <c r="EZ5" s="114"/>
      <c r="FA5" s="114"/>
      <c r="FB5" s="114"/>
      <c r="FC5" s="114"/>
      <c r="FD5" s="114"/>
      <c r="FE5" s="114"/>
      <c r="FF5" s="114"/>
      <c r="FG5" s="114"/>
      <c r="FH5" s="114"/>
      <c r="FI5" s="114"/>
      <c r="FJ5" s="114"/>
      <c r="FK5" s="114"/>
      <c r="FL5" s="114"/>
      <c r="FM5" s="114"/>
      <c r="FN5" s="114"/>
      <c r="FO5" s="114"/>
      <c r="FP5" s="114"/>
      <c r="FQ5" s="114"/>
      <c r="FR5" s="114"/>
      <c r="FS5" s="114"/>
      <c r="FT5" s="114"/>
      <c r="FU5" s="114"/>
      <c r="FV5" s="114"/>
      <c r="FW5" s="114"/>
      <c r="FX5" s="114"/>
      <c r="FY5" s="114"/>
      <c r="FZ5" s="114"/>
      <c r="GA5" s="114"/>
      <c r="GB5" s="114"/>
      <c r="GC5" s="114"/>
      <c r="GD5" s="114"/>
      <c r="GE5" s="114"/>
      <c r="GF5" s="114"/>
      <c r="GG5" s="114"/>
      <c r="GH5" s="114"/>
      <c r="GI5" s="114"/>
      <c r="GJ5" s="114"/>
      <c r="GK5" s="114"/>
      <c r="GL5" s="114"/>
      <c r="GM5" s="114"/>
      <c r="GN5" s="114"/>
      <c r="GO5" s="114"/>
      <c r="GP5" s="114"/>
      <c r="GQ5" s="114"/>
      <c r="GR5" s="114"/>
      <c r="GS5" s="114"/>
      <c r="GT5" s="114"/>
      <c r="GU5" s="114"/>
      <c r="GV5" s="114"/>
      <c r="GW5" s="114"/>
      <c r="GX5" s="114"/>
      <c r="GY5" s="114"/>
      <c r="GZ5" s="114"/>
      <c r="HA5" s="114"/>
      <c r="HB5" s="114"/>
      <c r="HC5" s="114"/>
      <c r="HD5" s="114"/>
      <c r="HE5" s="114"/>
      <c r="HF5" s="114"/>
      <c r="HG5" s="114"/>
      <c r="HH5" s="114"/>
      <c r="HI5" s="114"/>
      <c r="HJ5" s="114"/>
      <c r="HK5" s="114"/>
      <c r="HL5" s="114"/>
      <c r="HM5" s="114"/>
      <c r="HN5" s="114"/>
      <c r="HO5" s="114"/>
      <c r="HP5" s="114"/>
      <c r="HQ5" s="114"/>
      <c r="HR5" s="114"/>
      <c r="HS5" s="114"/>
      <c r="HT5" s="114"/>
      <c r="HU5" s="114"/>
      <c r="HV5" s="114"/>
      <c r="HW5" s="114"/>
      <c r="HX5" s="114"/>
      <c r="HY5" s="114"/>
      <c r="HZ5" s="114"/>
      <c r="IA5" s="114"/>
      <c r="IB5" s="114"/>
      <c r="IC5" s="114"/>
      <c r="ID5" s="114"/>
      <c r="IE5" s="114"/>
      <c r="IF5" s="114"/>
      <c r="IG5" s="114"/>
      <c r="IH5" s="114"/>
      <c r="II5" s="114"/>
      <c r="IJ5" s="114"/>
      <c r="IK5" s="114"/>
      <c r="IL5" s="114"/>
      <c r="IM5" s="114"/>
      <c r="IN5" s="114"/>
      <c r="IO5" s="114"/>
      <c r="IP5" s="114"/>
      <c r="IQ5" s="114"/>
      <c r="IR5" s="114"/>
      <c r="IS5" s="114"/>
      <c r="IT5" s="114"/>
      <c r="IU5" s="114"/>
      <c r="IV5" s="114"/>
      <c r="IW5" s="114"/>
      <c r="IX5" s="114"/>
      <c r="IY5" s="114"/>
      <c r="IZ5" s="114"/>
      <c r="JA5" s="114"/>
      <c r="JB5" s="114"/>
      <c r="JC5" s="114"/>
      <c r="JD5" s="114"/>
      <c r="JE5" s="114"/>
      <c r="JF5" s="114"/>
      <c r="JG5" s="114"/>
      <c r="JH5" s="114"/>
      <c r="JI5" s="114"/>
      <c r="JJ5" s="114"/>
      <c r="JK5" s="114"/>
      <c r="JL5" s="114"/>
      <c r="JM5" s="114"/>
      <c r="JN5" s="114"/>
      <c r="JO5" s="114"/>
      <c r="JP5" s="114"/>
      <c r="JQ5" s="114"/>
      <c r="JR5" s="114"/>
      <c r="JS5" s="114"/>
      <c r="JT5" s="114"/>
      <c r="JU5" s="114"/>
      <c r="JV5" s="114"/>
      <c r="JW5" s="114"/>
      <c r="JX5" s="114"/>
      <c r="JY5" s="114"/>
      <c r="JZ5" s="114"/>
      <c r="KA5" s="114"/>
      <c r="KB5" s="114"/>
      <c r="KC5" s="114"/>
      <c r="KD5" s="114"/>
      <c r="KE5" s="114"/>
      <c r="KF5" s="114"/>
      <c r="KG5" s="114"/>
      <c r="KH5" s="114"/>
      <c r="KI5" s="114"/>
      <c r="KJ5" s="114"/>
      <c r="KK5" s="114"/>
      <c r="KL5" s="114"/>
      <c r="KM5" s="114"/>
      <c r="KN5" s="114"/>
      <c r="KO5" s="114"/>
      <c r="KP5" s="114"/>
      <c r="KQ5" s="114"/>
      <c r="KR5" s="114"/>
      <c r="KS5" s="114"/>
      <c r="KT5" s="114"/>
      <c r="KU5" s="114"/>
      <c r="KV5" s="114"/>
      <c r="KW5" s="114"/>
      <c r="KX5" s="114"/>
      <c r="KY5" s="114"/>
      <c r="KZ5" s="114"/>
      <c r="LA5" s="114"/>
      <c r="LB5" s="114"/>
      <c r="LC5" s="114"/>
      <c r="LD5" s="114"/>
      <c r="LE5" s="114"/>
      <c r="LF5" s="114"/>
      <c r="LG5" s="114"/>
      <c r="LH5" s="114"/>
      <c r="LI5" s="114"/>
      <c r="LJ5" s="114"/>
      <c r="LK5" s="114"/>
      <c r="LL5" s="114"/>
      <c r="LM5" s="114"/>
      <c r="LN5" s="114"/>
      <c r="LO5" s="114"/>
      <c r="LP5" s="114"/>
      <c r="LQ5" s="114"/>
      <c r="LR5" s="114"/>
      <c r="LS5" s="114"/>
      <c r="LT5" s="114"/>
      <c r="LU5" s="114"/>
      <c r="LV5" s="114"/>
      <c r="LW5" s="114"/>
      <c r="LX5" s="114"/>
      <c r="LY5" s="114"/>
      <c r="LZ5" s="114"/>
      <c r="MA5" s="114"/>
      <c r="MB5" s="114"/>
      <c r="MC5" s="114"/>
      <c r="MD5" s="114"/>
      <c r="ME5" s="114"/>
      <c r="MF5" s="114"/>
      <c r="MG5" s="114"/>
      <c r="MH5" s="114"/>
      <c r="MI5" s="114"/>
      <c r="MJ5" s="114"/>
      <c r="MK5" s="114"/>
      <c r="ML5" s="114"/>
      <c r="MM5" s="114"/>
      <c r="MN5" s="114"/>
      <c r="MO5" s="114"/>
      <c r="MP5" s="114"/>
      <c r="MQ5" s="114"/>
      <c r="MR5" s="114"/>
      <c r="MS5" s="114"/>
      <c r="MT5" s="114"/>
      <c r="MU5" s="114"/>
      <c r="MV5" s="114"/>
      <c r="MW5" s="114"/>
      <c r="MX5" s="114"/>
      <c r="MY5" s="114"/>
      <c r="MZ5" s="114"/>
      <c r="NA5" s="114"/>
      <c r="NB5" s="114"/>
      <c r="NC5" s="114"/>
      <c r="ND5" s="114"/>
      <c r="NE5" s="114"/>
      <c r="NF5" s="114"/>
      <c r="NG5" s="114"/>
      <c r="NH5" s="114"/>
      <c r="NI5" s="114"/>
      <c r="NJ5" s="114"/>
      <c r="NK5" s="114"/>
      <c r="NL5" s="114"/>
      <c r="NM5" s="114"/>
      <c r="NN5" s="114"/>
      <c r="NO5" s="114"/>
      <c r="NP5" s="114"/>
      <c r="NQ5" s="114"/>
      <c r="NR5" s="114"/>
      <c r="NS5" s="114"/>
      <c r="NT5" s="114"/>
      <c r="NU5" s="114"/>
      <c r="NV5" s="114"/>
      <c r="NW5" s="114"/>
      <c r="NX5" s="114"/>
      <c r="NY5" s="114"/>
      <c r="NZ5" s="114"/>
      <c r="OA5" s="114"/>
      <c r="OB5" s="114"/>
      <c r="OC5" s="114"/>
      <c r="OD5" s="114"/>
      <c r="OE5" s="114"/>
      <c r="OF5" s="114"/>
      <c r="OG5" s="114"/>
      <c r="OH5" s="114"/>
      <c r="OI5" s="114"/>
      <c r="OJ5" s="114"/>
      <c r="OK5" s="114"/>
      <c r="OL5" s="114"/>
      <c r="OM5" s="114"/>
      <c r="ON5" s="114"/>
      <c r="OO5" s="114"/>
      <c r="OP5" s="114"/>
      <c r="OQ5" s="114"/>
      <c r="OR5" s="114"/>
      <c r="OS5" s="114"/>
      <c r="OT5" s="114"/>
      <c r="OU5" s="114"/>
      <c r="OV5" s="114"/>
      <c r="OW5" s="114"/>
      <c r="OX5" s="114"/>
      <c r="OY5" s="114"/>
      <c r="OZ5" s="114"/>
      <c r="PA5" s="114"/>
      <c r="PB5" s="114"/>
      <c r="PC5" s="114"/>
      <c r="PD5" s="114"/>
      <c r="PE5" s="114"/>
    </row>
    <row r="6" spans="1:421" s="73" customFormat="1" ht="9.9499999999999993" customHeight="1" x14ac:dyDescent="0.3">
      <c r="A6" s="114"/>
      <c r="B6" s="1"/>
      <c r="C6" s="522"/>
      <c r="D6" s="522"/>
      <c r="E6" s="522"/>
      <c r="F6" s="522"/>
      <c r="G6" s="522"/>
      <c r="H6" s="522"/>
      <c r="I6" s="522"/>
      <c r="J6" s="522"/>
      <c r="K6" s="522"/>
      <c r="L6" s="522"/>
      <c r="M6" s="522"/>
      <c r="N6" s="522"/>
      <c r="O6" s="522"/>
      <c r="P6" s="1"/>
      <c r="Q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c r="IJ6" s="114"/>
      <c r="IK6" s="114"/>
      <c r="IL6" s="114"/>
      <c r="IM6" s="114"/>
      <c r="IN6" s="114"/>
      <c r="IO6" s="114"/>
      <c r="IP6" s="114"/>
      <c r="IQ6" s="114"/>
      <c r="IR6" s="114"/>
      <c r="IS6" s="114"/>
      <c r="IT6" s="114"/>
      <c r="IU6" s="114"/>
      <c r="IV6" s="114"/>
      <c r="IW6" s="114"/>
      <c r="IX6" s="114"/>
      <c r="IY6" s="114"/>
      <c r="IZ6" s="114"/>
      <c r="JA6" s="114"/>
      <c r="JB6" s="114"/>
      <c r="JC6" s="114"/>
      <c r="JD6" s="114"/>
      <c r="JE6" s="114"/>
      <c r="JF6" s="114"/>
      <c r="JG6" s="114"/>
      <c r="JH6" s="114"/>
      <c r="JI6" s="114"/>
      <c r="JJ6" s="114"/>
      <c r="JK6" s="114"/>
      <c r="JL6" s="114"/>
      <c r="JM6" s="114"/>
      <c r="JN6" s="114"/>
      <c r="JO6" s="114"/>
      <c r="JP6" s="114"/>
      <c r="JQ6" s="114"/>
      <c r="JR6" s="114"/>
      <c r="JS6" s="114"/>
      <c r="JT6" s="114"/>
      <c r="JU6" s="114"/>
      <c r="JV6" s="114"/>
      <c r="JW6" s="114"/>
      <c r="JX6" s="114"/>
      <c r="JY6" s="114"/>
      <c r="JZ6" s="114"/>
      <c r="KA6" s="114"/>
      <c r="KB6" s="114"/>
      <c r="KC6" s="114"/>
      <c r="KD6" s="114"/>
      <c r="KE6" s="114"/>
      <c r="KF6" s="114"/>
      <c r="KG6" s="114"/>
      <c r="KH6" s="114"/>
      <c r="KI6" s="114"/>
      <c r="KJ6" s="114"/>
      <c r="KK6" s="114"/>
      <c r="KL6" s="114"/>
      <c r="KM6" s="114"/>
      <c r="KN6" s="114"/>
      <c r="KO6" s="114"/>
      <c r="KP6" s="114"/>
      <c r="KQ6" s="114"/>
      <c r="KR6" s="114"/>
      <c r="KS6" s="114"/>
      <c r="KT6" s="114"/>
      <c r="KU6" s="114"/>
      <c r="KV6" s="114"/>
      <c r="KW6" s="114"/>
      <c r="KX6" s="114"/>
      <c r="KY6" s="114"/>
      <c r="KZ6" s="114"/>
      <c r="LA6" s="114"/>
      <c r="LB6" s="114"/>
      <c r="LC6" s="114"/>
      <c r="LD6" s="114"/>
      <c r="LE6" s="114"/>
      <c r="LF6" s="114"/>
      <c r="LG6" s="114"/>
      <c r="LH6" s="114"/>
      <c r="LI6" s="114"/>
      <c r="LJ6" s="114"/>
      <c r="LK6" s="114"/>
      <c r="LL6" s="114"/>
      <c r="LM6" s="114"/>
      <c r="LN6" s="114"/>
      <c r="LO6" s="114"/>
      <c r="LP6" s="114"/>
      <c r="LQ6" s="114"/>
      <c r="LR6" s="114"/>
      <c r="LS6" s="114"/>
      <c r="LT6" s="114"/>
      <c r="LU6" s="114"/>
      <c r="LV6" s="114"/>
      <c r="LW6" s="114"/>
      <c r="LX6" s="114"/>
      <c r="LY6" s="114"/>
      <c r="LZ6" s="114"/>
      <c r="MA6" s="114"/>
      <c r="MB6" s="114"/>
      <c r="MC6" s="114"/>
      <c r="MD6" s="114"/>
      <c r="ME6" s="114"/>
      <c r="MF6" s="114"/>
      <c r="MG6" s="114"/>
      <c r="MH6" s="114"/>
      <c r="MI6" s="114"/>
      <c r="MJ6" s="114"/>
      <c r="MK6" s="114"/>
      <c r="ML6" s="114"/>
      <c r="MM6" s="114"/>
      <c r="MN6" s="114"/>
      <c r="MO6" s="114"/>
      <c r="MP6" s="114"/>
      <c r="MQ6" s="114"/>
      <c r="MR6" s="114"/>
      <c r="MS6" s="114"/>
      <c r="MT6" s="114"/>
      <c r="MU6" s="114"/>
      <c r="MV6" s="114"/>
      <c r="MW6" s="114"/>
      <c r="MX6" s="114"/>
      <c r="MY6" s="114"/>
      <c r="MZ6" s="114"/>
      <c r="NA6" s="114"/>
      <c r="NB6" s="114"/>
      <c r="NC6" s="114"/>
      <c r="ND6" s="114"/>
      <c r="NE6" s="114"/>
      <c r="NF6" s="114"/>
      <c r="NG6" s="114"/>
      <c r="NH6" s="114"/>
      <c r="NI6" s="114"/>
      <c r="NJ6" s="114"/>
      <c r="NK6" s="114"/>
      <c r="NL6" s="114"/>
      <c r="NM6" s="114"/>
      <c r="NN6" s="114"/>
      <c r="NO6" s="114"/>
      <c r="NP6" s="114"/>
      <c r="NQ6" s="114"/>
      <c r="NR6" s="114"/>
      <c r="NS6" s="114"/>
      <c r="NT6" s="114"/>
      <c r="NU6" s="114"/>
      <c r="NV6" s="114"/>
      <c r="NW6" s="114"/>
      <c r="NX6" s="114"/>
      <c r="NY6" s="114"/>
      <c r="NZ6" s="114"/>
      <c r="OA6" s="114"/>
      <c r="OB6" s="114"/>
      <c r="OC6" s="114"/>
      <c r="OD6" s="114"/>
      <c r="OE6" s="114"/>
      <c r="OF6" s="114"/>
      <c r="OG6" s="114"/>
      <c r="OH6" s="114"/>
      <c r="OI6" s="114"/>
      <c r="OJ6" s="114"/>
      <c r="OK6" s="114"/>
      <c r="OL6" s="114"/>
      <c r="OM6" s="114"/>
      <c r="ON6" s="114"/>
      <c r="OO6" s="114"/>
      <c r="OP6" s="114"/>
      <c r="OQ6" s="114"/>
      <c r="OR6" s="114"/>
      <c r="OS6" s="114"/>
      <c r="OT6" s="114"/>
      <c r="OU6" s="114"/>
      <c r="OV6" s="114"/>
      <c r="OW6" s="114"/>
      <c r="OX6" s="114"/>
      <c r="OY6" s="114"/>
      <c r="OZ6" s="114"/>
      <c r="PA6" s="114"/>
      <c r="PB6" s="114"/>
      <c r="PC6" s="114"/>
      <c r="PD6" s="114"/>
      <c r="PE6" s="114"/>
    </row>
    <row r="7" spans="1:421" s="73" customFormat="1" ht="76.5" customHeight="1" x14ac:dyDescent="0.3">
      <c r="A7" s="114"/>
      <c r="B7" s="1"/>
      <c r="C7" s="522" t="s">
        <v>488</v>
      </c>
      <c r="D7" s="522"/>
      <c r="E7" s="522"/>
      <c r="F7" s="522"/>
      <c r="G7" s="522"/>
      <c r="H7" s="522"/>
      <c r="I7" s="522"/>
      <c r="J7" s="522"/>
      <c r="K7" s="522"/>
      <c r="L7" s="522"/>
      <c r="M7" s="522"/>
      <c r="N7" s="522"/>
      <c r="O7" s="522"/>
      <c r="P7" s="1"/>
      <c r="Q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c r="KW7" s="114"/>
      <c r="KX7" s="114"/>
      <c r="KY7" s="114"/>
      <c r="KZ7" s="114"/>
      <c r="LA7" s="114"/>
      <c r="LB7" s="114"/>
      <c r="LC7" s="114"/>
      <c r="LD7" s="114"/>
      <c r="LE7" s="114"/>
      <c r="LF7" s="114"/>
      <c r="LG7" s="114"/>
      <c r="LH7" s="114"/>
      <c r="LI7" s="114"/>
      <c r="LJ7" s="114"/>
      <c r="LK7" s="114"/>
      <c r="LL7" s="114"/>
      <c r="LM7" s="114"/>
      <c r="LN7" s="114"/>
      <c r="LO7" s="114"/>
      <c r="LP7" s="114"/>
      <c r="LQ7" s="114"/>
      <c r="LR7" s="114"/>
      <c r="LS7" s="114"/>
      <c r="LT7" s="114"/>
      <c r="LU7" s="114"/>
      <c r="LV7" s="114"/>
      <c r="LW7" s="114"/>
      <c r="LX7" s="114"/>
      <c r="LY7" s="114"/>
      <c r="LZ7" s="114"/>
      <c r="MA7" s="114"/>
      <c r="MB7" s="114"/>
      <c r="MC7" s="114"/>
      <c r="MD7" s="114"/>
      <c r="ME7" s="114"/>
      <c r="MF7" s="114"/>
      <c r="MG7" s="114"/>
      <c r="MH7" s="114"/>
      <c r="MI7" s="114"/>
      <c r="MJ7" s="114"/>
      <c r="MK7" s="114"/>
      <c r="ML7" s="114"/>
      <c r="MM7" s="114"/>
      <c r="MN7" s="114"/>
      <c r="MO7" s="114"/>
      <c r="MP7" s="114"/>
      <c r="MQ7" s="114"/>
      <c r="MR7" s="114"/>
      <c r="MS7" s="114"/>
      <c r="MT7" s="114"/>
      <c r="MU7" s="114"/>
      <c r="MV7" s="114"/>
      <c r="MW7" s="114"/>
      <c r="MX7" s="114"/>
      <c r="MY7" s="114"/>
      <c r="MZ7" s="114"/>
      <c r="NA7" s="114"/>
      <c r="NB7" s="114"/>
      <c r="NC7" s="114"/>
      <c r="ND7" s="114"/>
      <c r="NE7" s="114"/>
      <c r="NF7" s="114"/>
      <c r="NG7" s="114"/>
      <c r="NH7" s="114"/>
      <c r="NI7" s="114"/>
      <c r="NJ7" s="114"/>
      <c r="NK7" s="114"/>
      <c r="NL7" s="114"/>
      <c r="NM7" s="114"/>
      <c r="NN7" s="114"/>
      <c r="NO7" s="114"/>
      <c r="NP7" s="114"/>
      <c r="NQ7" s="114"/>
      <c r="NR7" s="114"/>
      <c r="NS7" s="114"/>
      <c r="NT7" s="114"/>
      <c r="NU7" s="114"/>
      <c r="NV7" s="114"/>
      <c r="NW7" s="114"/>
      <c r="NX7" s="114"/>
      <c r="NY7" s="114"/>
      <c r="NZ7" s="114"/>
      <c r="OA7" s="114"/>
      <c r="OB7" s="114"/>
      <c r="OC7" s="114"/>
      <c r="OD7" s="114"/>
      <c r="OE7" s="114"/>
      <c r="OF7" s="114"/>
      <c r="OG7" s="114"/>
      <c r="OH7" s="114"/>
      <c r="OI7" s="114"/>
      <c r="OJ7" s="114"/>
      <c r="OK7" s="114"/>
      <c r="OL7" s="114"/>
      <c r="OM7" s="114"/>
      <c r="ON7" s="114"/>
      <c r="OO7" s="114"/>
      <c r="OP7" s="114"/>
      <c r="OQ7" s="114"/>
      <c r="OR7" s="114"/>
      <c r="OS7" s="114"/>
      <c r="OT7" s="114"/>
      <c r="OU7" s="114"/>
      <c r="OV7" s="114"/>
      <c r="OW7" s="114"/>
      <c r="OX7" s="114"/>
      <c r="OY7" s="114"/>
      <c r="OZ7" s="114"/>
      <c r="PA7" s="114"/>
      <c r="PB7" s="114"/>
      <c r="PC7" s="114"/>
      <c r="PD7" s="114"/>
      <c r="PE7" s="114"/>
    </row>
    <row r="8" spans="1:421" s="73" customFormat="1" ht="13.5" customHeight="1" x14ac:dyDescent="0.3">
      <c r="A8" s="114"/>
      <c r="B8" s="1"/>
      <c r="P8" s="1"/>
      <c r="Q8" s="114"/>
      <c r="S8" s="86"/>
      <c r="T8" s="86"/>
      <c r="U8" s="86"/>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4"/>
      <c r="JW8" s="114"/>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4"/>
      <c r="LP8" s="114"/>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4"/>
      <c r="NI8" s="114"/>
      <c r="NJ8" s="114"/>
      <c r="NK8" s="114"/>
      <c r="NL8" s="114"/>
      <c r="NM8" s="114"/>
      <c r="NN8" s="114"/>
      <c r="NO8" s="114"/>
      <c r="NP8" s="114"/>
      <c r="NQ8" s="114"/>
      <c r="NR8" s="114"/>
      <c r="NS8" s="114"/>
      <c r="NT8" s="114"/>
      <c r="NU8" s="114"/>
      <c r="NV8" s="114"/>
      <c r="NW8" s="114"/>
      <c r="NX8" s="114"/>
      <c r="NY8" s="114"/>
      <c r="NZ8" s="114"/>
      <c r="OA8" s="114"/>
      <c r="OB8" s="114"/>
      <c r="OC8" s="114"/>
      <c r="OD8" s="114"/>
      <c r="OE8" s="114"/>
      <c r="OF8" s="114"/>
      <c r="OG8" s="114"/>
      <c r="OH8" s="114"/>
      <c r="OI8" s="114"/>
      <c r="OJ8" s="114"/>
      <c r="OK8" s="114"/>
      <c r="OL8" s="114"/>
      <c r="OM8" s="114"/>
      <c r="ON8" s="114"/>
      <c r="OO8" s="114"/>
      <c r="OP8" s="114"/>
      <c r="OQ8" s="114"/>
      <c r="OR8" s="114"/>
      <c r="OS8" s="114"/>
      <c r="OT8" s="114"/>
      <c r="OU8" s="114"/>
      <c r="OV8" s="114"/>
      <c r="OW8" s="114"/>
      <c r="OX8" s="114"/>
      <c r="OY8" s="114"/>
      <c r="OZ8" s="114"/>
      <c r="PA8" s="114"/>
      <c r="PB8" s="114"/>
      <c r="PC8" s="114"/>
      <c r="PD8" s="114"/>
      <c r="PE8" s="114"/>
    </row>
    <row r="9" spans="1:421" s="73" customFormat="1" ht="30" customHeight="1" x14ac:dyDescent="0.3">
      <c r="A9" s="114"/>
      <c r="B9" s="1"/>
      <c r="C9" s="512" t="s">
        <v>487</v>
      </c>
      <c r="D9" s="512"/>
      <c r="E9" s="512"/>
      <c r="F9" s="512"/>
      <c r="G9" s="512"/>
      <c r="H9" s="512"/>
      <c r="I9" s="512"/>
      <c r="J9" s="512"/>
      <c r="K9" s="512"/>
      <c r="L9" s="512"/>
      <c r="M9" s="512"/>
      <c r="N9" s="512"/>
      <c r="O9" s="512"/>
      <c r="P9" s="1"/>
      <c r="Q9" s="114"/>
      <c r="S9" s="512"/>
      <c r="T9" s="512"/>
      <c r="U9" s="512"/>
      <c r="V9" s="512"/>
      <c r="W9" s="512"/>
      <c r="X9" s="512"/>
      <c r="Y9" s="512"/>
      <c r="Z9" s="512"/>
      <c r="AA9" s="512"/>
      <c r="AB9" s="512"/>
      <c r="AC9" s="512"/>
      <c r="AD9" s="512"/>
      <c r="AE9" s="512"/>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4"/>
      <c r="JR9" s="114"/>
      <c r="JS9" s="114"/>
      <c r="JT9" s="114"/>
      <c r="JU9" s="114"/>
      <c r="JV9" s="114"/>
      <c r="JW9" s="114"/>
      <c r="JX9" s="114"/>
      <c r="JY9" s="114"/>
      <c r="JZ9" s="114"/>
      <c r="KA9" s="114"/>
      <c r="KB9" s="114"/>
      <c r="KC9" s="114"/>
      <c r="KD9" s="114"/>
      <c r="KE9" s="114"/>
      <c r="KF9" s="114"/>
      <c r="KG9" s="114"/>
      <c r="KH9" s="114"/>
      <c r="KI9" s="114"/>
      <c r="KJ9" s="114"/>
      <c r="KK9" s="114"/>
      <c r="KL9" s="114"/>
      <c r="KM9" s="114"/>
      <c r="KN9" s="114"/>
      <c r="KO9" s="114"/>
      <c r="KP9" s="114"/>
      <c r="KQ9" s="114"/>
      <c r="KR9" s="114"/>
      <c r="KS9" s="114"/>
      <c r="KT9" s="114"/>
      <c r="KU9" s="114"/>
      <c r="KV9" s="114"/>
      <c r="KW9" s="114"/>
      <c r="KX9" s="114"/>
      <c r="KY9" s="114"/>
      <c r="KZ9" s="114"/>
      <c r="LA9" s="114"/>
      <c r="LB9" s="114"/>
      <c r="LC9" s="114"/>
      <c r="LD9" s="114"/>
      <c r="LE9" s="114"/>
      <c r="LF9" s="114"/>
      <c r="LG9" s="114"/>
      <c r="LH9" s="114"/>
      <c r="LI9" s="114"/>
      <c r="LJ9" s="114"/>
      <c r="LK9" s="114"/>
      <c r="LL9" s="114"/>
      <c r="LM9" s="114"/>
      <c r="LN9" s="114"/>
      <c r="LO9" s="114"/>
      <c r="LP9" s="114"/>
      <c r="LQ9" s="114"/>
      <c r="LR9" s="114"/>
      <c r="LS9" s="114"/>
      <c r="LT9" s="114"/>
      <c r="LU9" s="114"/>
      <c r="LV9" s="114"/>
      <c r="LW9" s="114"/>
      <c r="LX9" s="114"/>
      <c r="LY9" s="114"/>
      <c r="LZ9" s="114"/>
      <c r="MA9" s="114"/>
      <c r="MB9" s="114"/>
      <c r="MC9" s="114"/>
      <c r="MD9" s="114"/>
      <c r="ME9" s="114"/>
      <c r="MF9" s="114"/>
      <c r="MG9" s="114"/>
      <c r="MH9" s="114"/>
      <c r="MI9" s="114"/>
      <c r="MJ9" s="114"/>
      <c r="MK9" s="114"/>
      <c r="ML9" s="114"/>
      <c r="MM9" s="114"/>
      <c r="MN9" s="114"/>
      <c r="MO9" s="114"/>
      <c r="MP9" s="114"/>
      <c r="MQ9" s="114"/>
      <c r="MR9" s="114"/>
      <c r="MS9" s="114"/>
      <c r="MT9" s="114"/>
      <c r="MU9" s="114"/>
      <c r="MV9" s="114"/>
      <c r="MW9" s="114"/>
      <c r="MX9" s="114"/>
      <c r="MY9" s="114"/>
      <c r="MZ9" s="114"/>
      <c r="NA9" s="114"/>
      <c r="NB9" s="114"/>
      <c r="NC9" s="114"/>
      <c r="ND9" s="114"/>
      <c r="NE9" s="114"/>
      <c r="NF9" s="114"/>
      <c r="NG9" s="114"/>
      <c r="NH9" s="114"/>
      <c r="NI9" s="114"/>
      <c r="NJ9" s="114"/>
      <c r="NK9" s="114"/>
      <c r="NL9" s="114"/>
      <c r="NM9" s="114"/>
      <c r="NN9" s="114"/>
      <c r="NO9" s="114"/>
      <c r="NP9" s="114"/>
      <c r="NQ9" s="114"/>
      <c r="NR9" s="114"/>
      <c r="NS9" s="114"/>
      <c r="NT9" s="114"/>
      <c r="NU9" s="114"/>
      <c r="NV9" s="114"/>
      <c r="NW9" s="114"/>
      <c r="NX9" s="114"/>
      <c r="NY9" s="114"/>
      <c r="NZ9" s="114"/>
      <c r="OA9" s="114"/>
      <c r="OB9" s="114"/>
      <c r="OC9" s="114"/>
      <c r="OD9" s="114"/>
      <c r="OE9" s="114"/>
      <c r="OF9" s="114"/>
      <c r="OG9" s="114"/>
      <c r="OH9" s="114"/>
      <c r="OI9" s="114"/>
      <c r="OJ9" s="114"/>
      <c r="OK9" s="114"/>
      <c r="OL9" s="114"/>
      <c r="OM9" s="114"/>
      <c r="ON9" s="114"/>
      <c r="OO9" s="114"/>
      <c r="OP9" s="114"/>
      <c r="OQ9" s="114"/>
      <c r="OR9" s="114"/>
      <c r="OS9" s="114"/>
      <c r="OT9" s="114"/>
      <c r="OU9" s="114"/>
      <c r="OV9" s="114"/>
      <c r="OW9" s="114"/>
      <c r="OX9" s="114"/>
      <c r="OY9" s="114"/>
      <c r="OZ9" s="114"/>
      <c r="PA9" s="114"/>
      <c r="PB9" s="114"/>
      <c r="PC9" s="114"/>
      <c r="PD9" s="114"/>
      <c r="PE9" s="114"/>
    </row>
    <row r="10" spans="1:421" s="73" customFormat="1" ht="15" customHeight="1" x14ac:dyDescent="0.35">
      <c r="A10" s="114"/>
      <c r="B10" s="1"/>
      <c r="C10" s="95"/>
      <c r="D10" s="301"/>
      <c r="E10" s="302"/>
      <c r="F10" s="301"/>
      <c r="G10" s="301"/>
      <c r="H10" s="301"/>
      <c r="I10" s="301"/>
      <c r="J10" s="301"/>
      <c r="K10" s="301"/>
      <c r="L10" s="301"/>
      <c r="M10" s="301"/>
      <c r="N10" s="301"/>
      <c r="O10" s="301"/>
      <c r="P10" s="1"/>
      <c r="Q10" s="114"/>
      <c r="S10" s="86"/>
      <c r="T10" s="86"/>
      <c r="U10" s="86"/>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4"/>
      <c r="JW10" s="114"/>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4"/>
      <c r="LP10" s="114"/>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4"/>
      <c r="NI10" s="114"/>
      <c r="NJ10" s="114"/>
      <c r="NK10" s="114"/>
      <c r="NL10" s="114"/>
      <c r="NM10" s="114"/>
      <c r="NN10" s="114"/>
      <c r="NO10" s="114"/>
      <c r="NP10" s="114"/>
      <c r="NQ10" s="114"/>
      <c r="NR10" s="114"/>
      <c r="NS10" s="114"/>
      <c r="NT10" s="114"/>
      <c r="NU10" s="114"/>
      <c r="NV10" s="114"/>
      <c r="NW10" s="114"/>
      <c r="NX10" s="114"/>
      <c r="NY10" s="114"/>
      <c r="NZ10" s="114"/>
      <c r="OA10" s="114"/>
      <c r="OB10" s="114"/>
      <c r="OC10" s="114"/>
      <c r="OD10" s="114"/>
      <c r="OE10" s="114"/>
      <c r="OF10" s="114"/>
      <c r="OG10" s="114"/>
      <c r="OH10" s="114"/>
      <c r="OI10" s="114"/>
      <c r="OJ10" s="114"/>
      <c r="OK10" s="114"/>
      <c r="OL10" s="114"/>
      <c r="OM10" s="114"/>
      <c r="ON10" s="114"/>
      <c r="OO10" s="114"/>
      <c r="OP10" s="114"/>
      <c r="OQ10" s="114"/>
      <c r="OR10" s="114"/>
      <c r="OS10" s="114"/>
      <c r="OT10" s="114"/>
      <c r="OU10" s="114"/>
      <c r="OV10" s="114"/>
      <c r="OW10" s="114"/>
      <c r="OX10" s="114"/>
      <c r="OY10" s="114"/>
      <c r="OZ10" s="114"/>
      <c r="PA10" s="114"/>
      <c r="PB10" s="114"/>
      <c r="PC10" s="114"/>
      <c r="PD10" s="114"/>
      <c r="PE10" s="114"/>
    </row>
    <row r="11" spans="1:421" s="73" customFormat="1" ht="30" customHeight="1" x14ac:dyDescent="0.3">
      <c r="A11" s="114"/>
      <c r="B11" s="1"/>
      <c r="C11" s="95"/>
      <c r="D11" s="514" t="s">
        <v>486</v>
      </c>
      <c r="E11" s="514"/>
      <c r="F11" s="516"/>
      <c r="G11" s="516"/>
      <c r="H11" s="516"/>
      <c r="I11" s="516"/>
      <c r="J11" s="516"/>
      <c r="K11" s="516"/>
      <c r="L11" s="516"/>
      <c r="M11" s="516"/>
      <c r="N11" s="516"/>
      <c r="O11" s="516"/>
      <c r="P11" s="1"/>
      <c r="Q11" s="114"/>
      <c r="S11" s="299" t="s">
        <v>485</v>
      </c>
      <c r="T11" s="300">
        <v>1</v>
      </c>
      <c r="U11" s="299" t="s">
        <v>473</v>
      </c>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c r="IW11" s="114"/>
      <c r="IX11" s="114"/>
      <c r="IY11" s="114"/>
      <c r="IZ11" s="114"/>
      <c r="JA11" s="114"/>
      <c r="JB11" s="114"/>
      <c r="JC11" s="114"/>
      <c r="JD11" s="114"/>
      <c r="JE11" s="114"/>
      <c r="JF11" s="114"/>
      <c r="JG11" s="114"/>
      <c r="JH11" s="114"/>
      <c r="JI11" s="114"/>
      <c r="JJ11" s="114"/>
      <c r="JK11" s="114"/>
      <c r="JL11" s="114"/>
      <c r="JM11" s="114"/>
      <c r="JN11" s="114"/>
      <c r="JO11" s="114"/>
      <c r="JP11" s="114"/>
      <c r="JQ11" s="114"/>
      <c r="JR11" s="114"/>
      <c r="JS11" s="114"/>
      <c r="JT11" s="114"/>
      <c r="JU11" s="114"/>
      <c r="JV11" s="114"/>
      <c r="JW11" s="114"/>
      <c r="JX11" s="114"/>
      <c r="JY11" s="114"/>
      <c r="JZ11" s="114"/>
      <c r="KA11" s="114"/>
      <c r="KB11" s="114"/>
      <c r="KC11" s="114"/>
      <c r="KD11" s="114"/>
      <c r="KE11" s="114"/>
      <c r="KF11" s="114"/>
      <c r="KG11" s="114"/>
      <c r="KH11" s="114"/>
      <c r="KI11" s="114"/>
      <c r="KJ11" s="114"/>
      <c r="KK11" s="114"/>
      <c r="KL11" s="114"/>
      <c r="KM11" s="114"/>
      <c r="KN11" s="114"/>
      <c r="KO11" s="114"/>
      <c r="KP11" s="114"/>
      <c r="KQ11" s="114"/>
      <c r="KR11" s="114"/>
      <c r="KS11" s="114"/>
      <c r="KT11" s="114"/>
      <c r="KU11" s="114"/>
      <c r="KV11" s="114"/>
      <c r="KW11" s="114"/>
      <c r="KX11" s="114"/>
      <c r="KY11" s="114"/>
      <c r="KZ11" s="114"/>
      <c r="LA11" s="114"/>
      <c r="LB11" s="114"/>
      <c r="LC11" s="114"/>
      <c r="LD11" s="114"/>
      <c r="LE11" s="114"/>
      <c r="LF11" s="114"/>
      <c r="LG11" s="114"/>
      <c r="LH11" s="114"/>
      <c r="LI11" s="114"/>
      <c r="LJ11" s="114"/>
      <c r="LK11" s="114"/>
      <c r="LL11" s="114"/>
      <c r="LM11" s="114"/>
      <c r="LN11" s="114"/>
      <c r="LO11" s="114"/>
      <c r="LP11" s="114"/>
      <c r="LQ11" s="114"/>
      <c r="LR11" s="114"/>
      <c r="LS11" s="114"/>
      <c r="LT11" s="114"/>
      <c r="LU11" s="114"/>
      <c r="LV11" s="114"/>
      <c r="LW11" s="114"/>
      <c r="LX11" s="114"/>
      <c r="LY11" s="114"/>
      <c r="LZ11" s="114"/>
      <c r="MA11" s="114"/>
      <c r="MB11" s="114"/>
      <c r="MC11" s="114"/>
      <c r="MD11" s="114"/>
      <c r="ME11" s="114"/>
      <c r="MF11" s="114"/>
      <c r="MG11" s="114"/>
      <c r="MH11" s="114"/>
      <c r="MI11" s="114"/>
      <c r="MJ11" s="114"/>
      <c r="MK11" s="114"/>
      <c r="ML11" s="114"/>
      <c r="MM11" s="114"/>
      <c r="MN11" s="114"/>
      <c r="MO11" s="114"/>
      <c r="MP11" s="114"/>
      <c r="MQ11" s="114"/>
      <c r="MR11" s="114"/>
      <c r="MS11" s="114"/>
      <c r="MT11" s="114"/>
      <c r="MU11" s="114"/>
      <c r="MV11" s="114"/>
      <c r="MW11" s="114"/>
      <c r="MX11" s="114"/>
      <c r="MY11" s="114"/>
      <c r="MZ11" s="114"/>
      <c r="NA11" s="114"/>
      <c r="NB11" s="114"/>
      <c r="NC11" s="114"/>
      <c r="ND11" s="114"/>
      <c r="NE11" s="114"/>
      <c r="NF11" s="114"/>
      <c r="NG11" s="114"/>
      <c r="NH11" s="114"/>
      <c r="NI11" s="114"/>
      <c r="NJ11" s="114"/>
      <c r="NK11" s="114"/>
      <c r="NL11" s="114"/>
      <c r="NM11" s="114"/>
      <c r="NN11" s="114"/>
      <c r="NO11" s="114"/>
      <c r="NP11" s="114"/>
      <c r="NQ11" s="114"/>
      <c r="NR11" s="114"/>
      <c r="NS11" s="114"/>
      <c r="NT11" s="114"/>
      <c r="NU11" s="114"/>
      <c r="NV11" s="114"/>
      <c r="NW11" s="114"/>
      <c r="NX11" s="114"/>
      <c r="NY11" s="114"/>
      <c r="NZ11" s="114"/>
      <c r="OA11" s="114"/>
      <c r="OB11" s="114"/>
      <c r="OC11" s="114"/>
      <c r="OD11" s="114"/>
      <c r="OE11" s="114"/>
      <c r="OF11" s="114"/>
      <c r="OG11" s="114"/>
      <c r="OH11" s="114"/>
      <c r="OI11" s="114"/>
      <c r="OJ11" s="114"/>
      <c r="OK11" s="114"/>
      <c r="OL11" s="114"/>
      <c r="OM11" s="114"/>
      <c r="ON11" s="114"/>
      <c r="OO11" s="114"/>
      <c r="OP11" s="114"/>
      <c r="OQ11" s="114"/>
      <c r="OR11" s="114"/>
      <c r="OS11" s="114"/>
      <c r="OT11" s="114"/>
      <c r="OU11" s="114"/>
      <c r="OV11" s="114"/>
      <c r="OW11" s="114"/>
      <c r="OX11" s="114"/>
      <c r="OY11" s="114"/>
      <c r="OZ11" s="114"/>
      <c r="PA11" s="114"/>
      <c r="PB11" s="114"/>
      <c r="PC11" s="114"/>
      <c r="PD11" s="114"/>
      <c r="PE11" s="114"/>
    </row>
    <row r="12" spans="1:421" s="73" customFormat="1" ht="15" customHeight="1" x14ac:dyDescent="0.35">
      <c r="A12" s="114"/>
      <c r="B12" s="1"/>
      <c r="C12" s="95"/>
      <c r="D12" s="298"/>
      <c r="E12" s="298"/>
      <c r="F12" s="297"/>
      <c r="G12" s="297"/>
      <c r="H12" s="297"/>
      <c r="I12" s="297"/>
      <c r="J12" s="296"/>
      <c r="K12" s="296"/>
      <c r="L12" s="296"/>
      <c r="M12" s="296"/>
      <c r="N12" s="296"/>
      <c r="O12" s="296"/>
      <c r="P12" s="1"/>
      <c r="Q12" s="114"/>
      <c r="S12" s="299" t="s">
        <v>484</v>
      </c>
      <c r="T12" s="300">
        <v>2</v>
      </c>
      <c r="U12" s="299" t="s">
        <v>483</v>
      </c>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4"/>
      <c r="JW12" s="114"/>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4"/>
      <c r="LP12" s="114"/>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4"/>
      <c r="NI12" s="114"/>
      <c r="NJ12" s="114"/>
      <c r="NK12" s="114"/>
      <c r="NL12" s="114"/>
      <c r="NM12" s="114"/>
      <c r="NN12" s="114"/>
      <c r="NO12" s="114"/>
      <c r="NP12" s="114"/>
      <c r="NQ12" s="114"/>
      <c r="NR12" s="114"/>
      <c r="NS12" s="114"/>
      <c r="NT12" s="114"/>
      <c r="NU12" s="114"/>
      <c r="NV12" s="114"/>
      <c r="NW12" s="114"/>
      <c r="NX12" s="114"/>
      <c r="NY12" s="114"/>
      <c r="NZ12" s="114"/>
      <c r="OA12" s="114"/>
      <c r="OB12" s="114"/>
      <c r="OC12" s="114"/>
      <c r="OD12" s="114"/>
      <c r="OE12" s="114"/>
      <c r="OF12" s="114"/>
      <c r="OG12" s="114"/>
      <c r="OH12" s="114"/>
      <c r="OI12" s="114"/>
      <c r="OJ12" s="114"/>
      <c r="OK12" s="114"/>
      <c r="OL12" s="114"/>
      <c r="OM12" s="114"/>
      <c r="ON12" s="114"/>
      <c r="OO12" s="114"/>
      <c r="OP12" s="114"/>
      <c r="OQ12" s="114"/>
      <c r="OR12" s="114"/>
      <c r="OS12" s="114"/>
      <c r="OT12" s="114"/>
      <c r="OU12" s="114"/>
      <c r="OV12" s="114"/>
      <c r="OW12" s="114"/>
      <c r="OX12" s="114"/>
      <c r="OY12" s="114"/>
      <c r="OZ12" s="114"/>
      <c r="PA12" s="114"/>
      <c r="PB12" s="114"/>
      <c r="PC12" s="114"/>
      <c r="PD12" s="114"/>
      <c r="PE12" s="114"/>
    </row>
    <row r="13" spans="1:421" s="73" customFormat="1" ht="30" customHeight="1" x14ac:dyDescent="0.3">
      <c r="A13" s="114"/>
      <c r="B13" s="1"/>
      <c r="C13" s="95"/>
      <c r="D13" s="292" t="s">
        <v>482</v>
      </c>
      <c r="F13" s="517" t="str">
        <f>IF(F11="","noch keine Eingaben gemacht",U13)</f>
        <v>noch keine Eingaben gemacht</v>
      </c>
      <c r="G13" s="517"/>
      <c r="H13" s="517"/>
      <c r="I13" s="517"/>
      <c r="J13" s="517"/>
      <c r="K13" s="517"/>
      <c r="L13" s="517"/>
      <c r="M13" s="517"/>
      <c r="N13" s="517"/>
      <c r="O13" s="517"/>
      <c r="P13" s="1"/>
      <c r="Q13" s="114"/>
      <c r="S13" s="293" t="s">
        <v>475</v>
      </c>
      <c r="T13" s="294" t="e">
        <f>VLOOKUP(F11,S11:T12,2,FALSE)</f>
        <v>#N/A</v>
      </c>
      <c r="U13" s="293" t="e">
        <f>VLOOKUP(T13,T11:U12,2,FALSE)</f>
        <v>#N/A</v>
      </c>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c r="IJ13" s="114"/>
      <c r="IK13" s="114"/>
      <c r="IL13" s="114"/>
      <c r="IM13" s="114"/>
      <c r="IN13" s="114"/>
      <c r="IO13" s="114"/>
      <c r="IP13" s="114"/>
      <c r="IQ13" s="114"/>
      <c r="IR13" s="114"/>
      <c r="IS13" s="114"/>
      <c r="IT13" s="114"/>
      <c r="IU13" s="114"/>
      <c r="IV13" s="114"/>
      <c r="IW13" s="114"/>
      <c r="IX13" s="114"/>
      <c r="IY13" s="114"/>
      <c r="IZ13" s="114"/>
      <c r="JA13" s="114"/>
      <c r="JB13" s="114"/>
      <c r="JC13" s="114"/>
      <c r="JD13" s="114"/>
      <c r="JE13" s="114"/>
      <c r="JF13" s="114"/>
      <c r="JG13" s="114"/>
      <c r="JH13" s="114"/>
      <c r="JI13" s="114"/>
      <c r="JJ13" s="114"/>
      <c r="JK13" s="114"/>
      <c r="JL13" s="114"/>
      <c r="JM13" s="114"/>
      <c r="JN13" s="114"/>
      <c r="JO13" s="114"/>
      <c r="JP13" s="114"/>
      <c r="JQ13" s="114"/>
      <c r="JR13" s="114"/>
      <c r="JS13" s="114"/>
      <c r="JT13" s="114"/>
      <c r="JU13" s="114"/>
      <c r="JV13" s="114"/>
      <c r="JW13" s="114"/>
      <c r="JX13" s="114"/>
      <c r="JY13" s="114"/>
      <c r="JZ13" s="114"/>
      <c r="KA13" s="114"/>
      <c r="KB13" s="114"/>
      <c r="KC13" s="114"/>
      <c r="KD13" s="114"/>
      <c r="KE13" s="114"/>
      <c r="KF13" s="114"/>
      <c r="KG13" s="114"/>
      <c r="KH13" s="114"/>
      <c r="KI13" s="114"/>
      <c r="KJ13" s="114"/>
      <c r="KK13" s="114"/>
      <c r="KL13" s="114"/>
      <c r="KM13" s="114"/>
      <c r="KN13" s="114"/>
      <c r="KO13" s="114"/>
      <c r="KP13" s="114"/>
      <c r="KQ13" s="114"/>
      <c r="KR13" s="114"/>
      <c r="KS13" s="114"/>
      <c r="KT13" s="114"/>
      <c r="KU13" s="114"/>
      <c r="KV13" s="114"/>
      <c r="KW13" s="114"/>
      <c r="KX13" s="114"/>
      <c r="KY13" s="114"/>
      <c r="KZ13" s="114"/>
      <c r="LA13" s="114"/>
      <c r="LB13" s="114"/>
      <c r="LC13" s="114"/>
      <c r="LD13" s="114"/>
      <c r="LE13" s="114"/>
      <c r="LF13" s="114"/>
      <c r="LG13" s="114"/>
      <c r="LH13" s="114"/>
      <c r="LI13" s="114"/>
      <c r="LJ13" s="114"/>
      <c r="LK13" s="114"/>
      <c r="LL13" s="114"/>
      <c r="LM13" s="114"/>
      <c r="LN13" s="114"/>
      <c r="LO13" s="114"/>
      <c r="LP13" s="114"/>
      <c r="LQ13" s="114"/>
      <c r="LR13" s="114"/>
      <c r="LS13" s="114"/>
      <c r="LT13" s="114"/>
      <c r="LU13" s="114"/>
      <c r="LV13" s="114"/>
      <c r="LW13" s="114"/>
      <c r="LX13" s="114"/>
      <c r="LY13" s="114"/>
      <c r="LZ13" s="114"/>
      <c r="MA13" s="114"/>
      <c r="MB13" s="114"/>
      <c r="MC13" s="114"/>
      <c r="MD13" s="114"/>
      <c r="ME13" s="114"/>
      <c r="MF13" s="114"/>
      <c r="MG13" s="114"/>
      <c r="MH13" s="114"/>
      <c r="MI13" s="114"/>
      <c r="MJ13" s="114"/>
      <c r="MK13" s="114"/>
      <c r="ML13" s="114"/>
      <c r="MM13" s="114"/>
      <c r="MN13" s="114"/>
      <c r="MO13" s="114"/>
      <c r="MP13" s="114"/>
      <c r="MQ13" s="114"/>
      <c r="MR13" s="114"/>
      <c r="MS13" s="114"/>
      <c r="MT13" s="114"/>
      <c r="MU13" s="114"/>
      <c r="MV13" s="114"/>
      <c r="MW13" s="114"/>
      <c r="MX13" s="114"/>
      <c r="MY13" s="114"/>
      <c r="MZ13" s="114"/>
      <c r="NA13" s="114"/>
      <c r="NB13" s="114"/>
      <c r="NC13" s="114"/>
      <c r="ND13" s="114"/>
      <c r="NE13" s="114"/>
      <c r="NF13" s="114"/>
      <c r="NG13" s="114"/>
      <c r="NH13" s="114"/>
      <c r="NI13" s="114"/>
      <c r="NJ13" s="114"/>
      <c r="NK13" s="114"/>
      <c r="NL13" s="114"/>
      <c r="NM13" s="114"/>
      <c r="NN13" s="114"/>
      <c r="NO13" s="114"/>
      <c r="NP13" s="114"/>
      <c r="NQ13" s="114"/>
      <c r="NR13" s="114"/>
      <c r="NS13" s="114"/>
      <c r="NT13" s="114"/>
      <c r="NU13" s="114"/>
      <c r="NV13" s="114"/>
      <c r="NW13" s="114"/>
      <c r="NX13" s="114"/>
      <c r="NY13" s="114"/>
      <c r="NZ13" s="114"/>
      <c r="OA13" s="114"/>
      <c r="OB13" s="114"/>
      <c r="OC13" s="114"/>
      <c r="OD13" s="114"/>
      <c r="OE13" s="114"/>
      <c r="OF13" s="114"/>
      <c r="OG13" s="114"/>
      <c r="OH13" s="114"/>
      <c r="OI13" s="114"/>
      <c r="OJ13" s="114"/>
      <c r="OK13" s="114"/>
      <c r="OL13" s="114"/>
      <c r="OM13" s="114"/>
      <c r="ON13" s="114"/>
      <c r="OO13" s="114"/>
      <c r="OP13" s="114"/>
      <c r="OQ13" s="114"/>
      <c r="OR13" s="114"/>
      <c r="OS13" s="114"/>
      <c r="OT13" s="114"/>
      <c r="OU13" s="114"/>
      <c r="OV13" s="114"/>
      <c r="OW13" s="114"/>
      <c r="OX13" s="114"/>
      <c r="OY13" s="114"/>
      <c r="OZ13" s="114"/>
      <c r="PA13" s="114"/>
      <c r="PB13" s="114"/>
      <c r="PC13" s="114"/>
      <c r="PD13" s="114"/>
      <c r="PE13" s="114"/>
    </row>
    <row r="14" spans="1:421" s="73" customFormat="1" ht="15" customHeight="1" x14ac:dyDescent="0.3">
      <c r="A14" s="114"/>
      <c r="B14" s="1"/>
      <c r="C14" s="95"/>
      <c r="D14" s="521"/>
      <c r="E14" s="521"/>
      <c r="F14" s="521"/>
      <c r="G14" s="521"/>
      <c r="H14" s="521"/>
      <c r="I14" s="521"/>
      <c r="J14" s="521"/>
      <c r="K14" s="521"/>
      <c r="L14" s="521"/>
      <c r="M14" s="521"/>
      <c r="N14" s="521"/>
      <c r="O14" s="521"/>
      <c r="P14" s="1"/>
      <c r="Q14" s="114"/>
      <c r="S14" s="86"/>
      <c r="T14" s="86"/>
      <c r="U14" s="86"/>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14"/>
      <c r="IL14" s="114"/>
      <c r="IM14" s="114"/>
      <c r="IN14" s="114"/>
      <c r="IO14" s="114"/>
      <c r="IP14" s="114"/>
      <c r="IQ14" s="114"/>
      <c r="IR14" s="114"/>
      <c r="IS14" s="114"/>
      <c r="IT14" s="114"/>
      <c r="IU14" s="114"/>
      <c r="IV14" s="114"/>
      <c r="IW14" s="114"/>
      <c r="IX14" s="114"/>
      <c r="IY14" s="114"/>
      <c r="IZ14" s="114"/>
      <c r="JA14" s="114"/>
      <c r="JB14" s="114"/>
      <c r="JC14" s="114"/>
      <c r="JD14" s="114"/>
      <c r="JE14" s="114"/>
      <c r="JF14" s="114"/>
      <c r="JG14" s="114"/>
      <c r="JH14" s="114"/>
      <c r="JI14" s="114"/>
      <c r="JJ14" s="114"/>
      <c r="JK14" s="114"/>
      <c r="JL14" s="114"/>
      <c r="JM14" s="114"/>
      <c r="JN14" s="114"/>
      <c r="JO14" s="114"/>
      <c r="JP14" s="114"/>
      <c r="JQ14" s="114"/>
      <c r="JR14" s="114"/>
      <c r="JS14" s="114"/>
      <c r="JT14" s="114"/>
      <c r="JU14" s="114"/>
      <c r="JV14" s="114"/>
      <c r="JW14" s="114"/>
      <c r="JX14" s="114"/>
      <c r="JY14" s="114"/>
      <c r="JZ14" s="114"/>
      <c r="KA14" s="114"/>
      <c r="KB14" s="114"/>
      <c r="KC14" s="114"/>
      <c r="KD14" s="114"/>
      <c r="KE14" s="114"/>
      <c r="KF14" s="114"/>
      <c r="KG14" s="114"/>
      <c r="KH14" s="114"/>
      <c r="KI14" s="114"/>
      <c r="KJ14" s="114"/>
      <c r="KK14" s="114"/>
      <c r="KL14" s="114"/>
      <c r="KM14" s="114"/>
      <c r="KN14" s="114"/>
      <c r="KO14" s="114"/>
      <c r="KP14" s="114"/>
      <c r="KQ14" s="114"/>
      <c r="KR14" s="114"/>
      <c r="KS14" s="114"/>
      <c r="KT14" s="114"/>
      <c r="KU14" s="114"/>
      <c r="KV14" s="114"/>
      <c r="KW14" s="114"/>
      <c r="KX14" s="114"/>
      <c r="KY14" s="114"/>
      <c r="KZ14" s="114"/>
      <c r="LA14" s="114"/>
      <c r="LB14" s="114"/>
      <c r="LC14" s="114"/>
      <c r="LD14" s="114"/>
      <c r="LE14" s="114"/>
      <c r="LF14" s="114"/>
      <c r="LG14" s="114"/>
      <c r="LH14" s="114"/>
      <c r="LI14" s="114"/>
      <c r="LJ14" s="114"/>
      <c r="LK14" s="114"/>
      <c r="LL14" s="114"/>
      <c r="LM14" s="114"/>
      <c r="LN14" s="114"/>
      <c r="LO14" s="114"/>
      <c r="LP14" s="114"/>
      <c r="LQ14" s="114"/>
      <c r="LR14" s="114"/>
      <c r="LS14" s="114"/>
      <c r="LT14" s="114"/>
      <c r="LU14" s="114"/>
      <c r="LV14" s="114"/>
      <c r="LW14" s="114"/>
      <c r="LX14" s="114"/>
      <c r="LY14" s="114"/>
      <c r="LZ14" s="114"/>
      <c r="MA14" s="114"/>
      <c r="MB14" s="114"/>
      <c r="MC14" s="114"/>
      <c r="MD14" s="114"/>
      <c r="ME14" s="114"/>
      <c r="MF14" s="114"/>
      <c r="MG14" s="114"/>
      <c r="MH14" s="114"/>
      <c r="MI14" s="114"/>
      <c r="MJ14" s="114"/>
      <c r="MK14" s="114"/>
      <c r="ML14" s="114"/>
      <c r="MM14" s="114"/>
      <c r="MN14" s="114"/>
      <c r="MO14" s="114"/>
      <c r="MP14" s="114"/>
      <c r="MQ14" s="114"/>
      <c r="MR14" s="114"/>
      <c r="MS14" s="114"/>
      <c r="MT14" s="114"/>
      <c r="MU14" s="114"/>
      <c r="MV14" s="114"/>
      <c r="MW14" s="114"/>
      <c r="MX14" s="114"/>
      <c r="MY14" s="114"/>
      <c r="MZ14" s="114"/>
      <c r="NA14" s="114"/>
      <c r="NB14" s="114"/>
      <c r="NC14" s="114"/>
      <c r="ND14" s="114"/>
      <c r="NE14" s="114"/>
      <c r="NF14" s="114"/>
      <c r="NG14" s="114"/>
      <c r="NH14" s="114"/>
      <c r="NI14" s="114"/>
      <c r="NJ14" s="114"/>
      <c r="NK14" s="114"/>
      <c r="NL14" s="114"/>
      <c r="NM14" s="114"/>
      <c r="NN14" s="114"/>
      <c r="NO14" s="114"/>
      <c r="NP14" s="114"/>
      <c r="NQ14" s="114"/>
      <c r="NR14" s="114"/>
      <c r="NS14" s="114"/>
      <c r="NT14" s="114"/>
      <c r="NU14" s="114"/>
      <c r="NV14" s="114"/>
      <c r="NW14" s="114"/>
      <c r="NX14" s="114"/>
      <c r="NY14" s="114"/>
      <c r="NZ14" s="114"/>
      <c r="OA14" s="114"/>
      <c r="OB14" s="114"/>
      <c r="OC14" s="114"/>
      <c r="OD14" s="114"/>
      <c r="OE14" s="114"/>
      <c r="OF14" s="114"/>
      <c r="OG14" s="114"/>
      <c r="OH14" s="114"/>
      <c r="OI14" s="114"/>
      <c r="OJ14" s="114"/>
      <c r="OK14" s="114"/>
      <c r="OL14" s="114"/>
      <c r="OM14" s="114"/>
      <c r="ON14" s="114"/>
      <c r="OO14" s="114"/>
      <c r="OP14" s="114"/>
      <c r="OQ14" s="114"/>
      <c r="OR14" s="114"/>
      <c r="OS14" s="114"/>
      <c r="OT14" s="114"/>
      <c r="OU14" s="114"/>
      <c r="OV14" s="114"/>
      <c r="OW14" s="114"/>
      <c r="OX14" s="114"/>
      <c r="OY14" s="114"/>
      <c r="OZ14" s="114"/>
      <c r="PA14" s="114"/>
      <c r="PB14" s="114"/>
      <c r="PC14" s="114"/>
      <c r="PD14" s="114"/>
      <c r="PE14" s="114"/>
    </row>
    <row r="15" spans="1:421" s="73" customFormat="1" ht="30" customHeight="1" x14ac:dyDescent="0.3">
      <c r="A15" s="114"/>
      <c r="B15" s="1"/>
      <c r="C15" s="512" t="s">
        <v>481</v>
      </c>
      <c r="D15" s="512"/>
      <c r="E15" s="512"/>
      <c r="F15" s="512"/>
      <c r="G15" s="512"/>
      <c r="H15" s="512"/>
      <c r="I15" s="512"/>
      <c r="J15" s="512"/>
      <c r="K15" s="512"/>
      <c r="L15" s="512"/>
      <c r="M15" s="512"/>
      <c r="N15" s="512"/>
      <c r="O15" s="512"/>
      <c r="P15" s="1"/>
      <c r="Q15" s="114"/>
      <c r="S15" s="512"/>
      <c r="T15" s="512"/>
      <c r="U15" s="512"/>
      <c r="V15" s="512"/>
      <c r="W15" s="512"/>
      <c r="X15" s="512"/>
      <c r="Y15" s="512"/>
      <c r="Z15" s="512"/>
      <c r="AA15" s="512"/>
      <c r="AB15" s="512"/>
      <c r="AC15" s="512"/>
      <c r="AD15" s="512"/>
      <c r="AE15" s="512"/>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14"/>
      <c r="MX15" s="114"/>
      <c r="MY15" s="114"/>
      <c r="MZ15" s="114"/>
      <c r="NA15" s="114"/>
      <c r="NB15" s="114"/>
      <c r="NC15" s="114"/>
      <c r="ND15" s="114"/>
      <c r="NE15" s="114"/>
      <c r="NF15" s="114"/>
      <c r="NG15" s="114"/>
      <c r="NH15" s="114"/>
      <c r="NI15" s="114"/>
      <c r="NJ15" s="114"/>
      <c r="NK15" s="114"/>
      <c r="NL15" s="114"/>
      <c r="NM15" s="114"/>
      <c r="NN15" s="114"/>
      <c r="NO15" s="114"/>
      <c r="NP15" s="114"/>
      <c r="NQ15" s="114"/>
      <c r="NR15" s="114"/>
      <c r="NS15" s="114"/>
      <c r="NT15" s="114"/>
      <c r="NU15" s="114"/>
      <c r="NV15" s="114"/>
      <c r="NW15" s="114"/>
      <c r="NX15" s="114"/>
      <c r="NY15" s="114"/>
      <c r="NZ15" s="114"/>
      <c r="OA15" s="114"/>
      <c r="OB15" s="114"/>
      <c r="OC15" s="114"/>
      <c r="OD15" s="114"/>
      <c r="OE15" s="114"/>
      <c r="OF15" s="114"/>
      <c r="OG15" s="114"/>
      <c r="OH15" s="114"/>
      <c r="OI15" s="114"/>
      <c r="OJ15" s="114"/>
      <c r="OK15" s="114"/>
      <c r="OL15" s="114"/>
      <c r="OM15" s="114"/>
      <c r="ON15" s="114"/>
      <c r="OO15" s="114"/>
      <c r="OP15" s="114"/>
      <c r="OQ15" s="114"/>
      <c r="OR15" s="114"/>
      <c r="OS15" s="114"/>
      <c r="OT15" s="114"/>
      <c r="OU15" s="114"/>
      <c r="OV15" s="114"/>
      <c r="OW15" s="114"/>
      <c r="OX15" s="114"/>
      <c r="OY15" s="114"/>
      <c r="OZ15" s="114"/>
      <c r="PA15" s="114"/>
      <c r="PB15" s="114"/>
      <c r="PC15" s="114"/>
      <c r="PD15" s="114"/>
      <c r="PE15" s="114"/>
    </row>
    <row r="16" spans="1:421" s="73" customFormat="1" ht="15" customHeight="1" x14ac:dyDescent="0.3">
      <c r="A16" s="114"/>
      <c r="B16" s="1"/>
      <c r="C16" s="1"/>
      <c r="D16" s="525"/>
      <c r="E16" s="525"/>
      <c r="F16" s="525"/>
      <c r="G16" s="525"/>
      <c r="H16" s="525"/>
      <c r="I16" s="525"/>
      <c r="J16" s="525"/>
      <c r="K16" s="525"/>
      <c r="L16" s="525"/>
      <c r="M16" s="525"/>
      <c r="N16" s="525"/>
      <c r="O16" s="525"/>
      <c r="P16" s="1"/>
      <c r="Q16" s="114"/>
      <c r="S16" s="86"/>
      <c r="T16" s="86"/>
      <c r="U16" s="86"/>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c r="IJ16" s="114"/>
      <c r="IK16" s="114"/>
      <c r="IL16" s="114"/>
      <c r="IM16" s="114"/>
      <c r="IN16" s="114"/>
      <c r="IO16" s="114"/>
      <c r="IP16" s="114"/>
      <c r="IQ16" s="114"/>
      <c r="IR16" s="114"/>
      <c r="IS16" s="114"/>
      <c r="IT16" s="114"/>
      <c r="IU16" s="114"/>
      <c r="IV16" s="114"/>
      <c r="IW16" s="114"/>
      <c r="IX16" s="114"/>
      <c r="IY16" s="114"/>
      <c r="IZ16" s="114"/>
      <c r="JA16" s="114"/>
      <c r="JB16" s="114"/>
      <c r="JC16" s="114"/>
      <c r="JD16" s="114"/>
      <c r="JE16" s="114"/>
      <c r="JF16" s="114"/>
      <c r="JG16" s="114"/>
      <c r="JH16" s="114"/>
      <c r="JI16" s="114"/>
      <c r="JJ16" s="114"/>
      <c r="JK16" s="114"/>
      <c r="JL16" s="114"/>
      <c r="JM16" s="114"/>
      <c r="JN16" s="114"/>
      <c r="JO16" s="114"/>
      <c r="JP16" s="114"/>
      <c r="JQ16" s="114"/>
      <c r="JR16" s="114"/>
      <c r="JS16" s="114"/>
      <c r="JT16" s="114"/>
      <c r="JU16" s="114"/>
      <c r="JV16" s="114"/>
      <c r="JW16" s="114"/>
      <c r="JX16" s="114"/>
      <c r="JY16" s="114"/>
      <c r="JZ16" s="114"/>
      <c r="KA16" s="114"/>
      <c r="KB16" s="114"/>
      <c r="KC16" s="114"/>
      <c r="KD16" s="114"/>
      <c r="KE16" s="114"/>
      <c r="KF16" s="114"/>
      <c r="KG16" s="114"/>
      <c r="KH16" s="114"/>
      <c r="KI16" s="114"/>
      <c r="KJ16" s="114"/>
      <c r="KK16" s="114"/>
      <c r="KL16" s="114"/>
      <c r="KM16" s="114"/>
      <c r="KN16" s="114"/>
      <c r="KO16" s="114"/>
      <c r="KP16" s="114"/>
      <c r="KQ16" s="114"/>
      <c r="KR16" s="114"/>
      <c r="KS16" s="114"/>
      <c r="KT16" s="114"/>
      <c r="KU16" s="114"/>
      <c r="KV16" s="114"/>
      <c r="KW16" s="114"/>
      <c r="KX16" s="114"/>
      <c r="KY16" s="114"/>
      <c r="KZ16" s="114"/>
      <c r="LA16" s="114"/>
      <c r="LB16" s="114"/>
      <c r="LC16" s="114"/>
      <c r="LD16" s="114"/>
      <c r="LE16" s="114"/>
      <c r="LF16" s="114"/>
      <c r="LG16" s="114"/>
      <c r="LH16" s="114"/>
      <c r="LI16" s="114"/>
      <c r="LJ16" s="114"/>
      <c r="LK16" s="114"/>
      <c r="LL16" s="114"/>
      <c r="LM16" s="114"/>
      <c r="LN16" s="114"/>
      <c r="LO16" s="114"/>
      <c r="LP16" s="114"/>
      <c r="LQ16" s="114"/>
      <c r="LR16" s="114"/>
      <c r="LS16" s="114"/>
      <c r="LT16" s="114"/>
      <c r="LU16" s="114"/>
      <c r="LV16" s="114"/>
      <c r="LW16" s="114"/>
      <c r="LX16" s="114"/>
      <c r="LY16" s="114"/>
      <c r="LZ16" s="114"/>
      <c r="MA16" s="114"/>
      <c r="MB16" s="114"/>
      <c r="MC16" s="114"/>
      <c r="MD16" s="114"/>
      <c r="ME16" s="114"/>
      <c r="MF16" s="114"/>
      <c r="MG16" s="114"/>
      <c r="MH16" s="114"/>
      <c r="MI16" s="114"/>
      <c r="MJ16" s="114"/>
      <c r="MK16" s="114"/>
      <c r="ML16" s="114"/>
      <c r="MM16" s="114"/>
      <c r="MN16" s="114"/>
      <c r="MO16" s="114"/>
      <c r="MP16" s="114"/>
      <c r="MQ16" s="114"/>
      <c r="MR16" s="114"/>
      <c r="MS16" s="114"/>
      <c r="MT16" s="114"/>
      <c r="MU16" s="114"/>
      <c r="MV16" s="114"/>
      <c r="MW16" s="114"/>
      <c r="MX16" s="114"/>
      <c r="MY16" s="114"/>
      <c r="MZ16" s="114"/>
      <c r="NA16" s="114"/>
      <c r="NB16" s="114"/>
      <c r="NC16" s="114"/>
      <c r="ND16" s="114"/>
      <c r="NE16" s="114"/>
      <c r="NF16" s="114"/>
      <c r="NG16" s="114"/>
      <c r="NH16" s="114"/>
      <c r="NI16" s="114"/>
      <c r="NJ16" s="114"/>
      <c r="NK16" s="114"/>
      <c r="NL16" s="114"/>
      <c r="NM16" s="114"/>
      <c r="NN16" s="114"/>
      <c r="NO16" s="114"/>
      <c r="NP16" s="114"/>
      <c r="NQ16" s="114"/>
      <c r="NR16" s="114"/>
      <c r="NS16" s="114"/>
      <c r="NT16" s="114"/>
      <c r="NU16" s="114"/>
      <c r="NV16" s="114"/>
      <c r="NW16" s="114"/>
      <c r="NX16" s="114"/>
      <c r="NY16" s="114"/>
      <c r="NZ16" s="114"/>
      <c r="OA16" s="114"/>
      <c r="OB16" s="114"/>
      <c r="OC16" s="114"/>
      <c r="OD16" s="114"/>
      <c r="OE16" s="114"/>
      <c r="OF16" s="114"/>
      <c r="OG16" s="114"/>
      <c r="OH16" s="114"/>
      <c r="OI16" s="114"/>
      <c r="OJ16" s="114"/>
      <c r="OK16" s="114"/>
      <c r="OL16" s="114"/>
      <c r="OM16" s="114"/>
      <c r="ON16" s="114"/>
      <c r="OO16" s="114"/>
      <c r="OP16" s="114"/>
      <c r="OQ16" s="114"/>
      <c r="OR16" s="114"/>
      <c r="OS16" s="114"/>
      <c r="OT16" s="114"/>
      <c r="OU16" s="114"/>
      <c r="OV16" s="114"/>
      <c r="OW16" s="114"/>
      <c r="OX16" s="114"/>
      <c r="OY16" s="114"/>
      <c r="OZ16" s="114"/>
      <c r="PA16" s="114"/>
      <c r="PB16" s="114"/>
      <c r="PC16" s="114"/>
      <c r="PD16" s="114"/>
      <c r="PE16" s="114"/>
    </row>
    <row r="17" spans="1:421" s="73" customFormat="1" ht="30" customHeight="1" x14ac:dyDescent="0.3">
      <c r="A17" s="114"/>
      <c r="B17" s="1"/>
      <c r="C17" s="1"/>
      <c r="D17" s="514" t="s">
        <v>480</v>
      </c>
      <c r="E17" s="514"/>
      <c r="F17" s="516"/>
      <c r="G17" s="516"/>
      <c r="H17" s="516"/>
      <c r="I17" s="516"/>
      <c r="J17" s="516"/>
      <c r="K17" s="516"/>
      <c r="L17" s="516"/>
      <c r="M17" s="516"/>
      <c r="N17" s="516"/>
      <c r="O17" s="516"/>
      <c r="P17" s="1"/>
      <c r="Q17" s="114"/>
      <c r="S17" s="299" t="s">
        <v>479</v>
      </c>
      <c r="T17" s="300">
        <v>1</v>
      </c>
      <c r="U17" s="299" t="s">
        <v>473</v>
      </c>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P17" s="114"/>
      <c r="HQ17" s="114"/>
      <c r="HR17" s="114"/>
      <c r="HS17" s="114"/>
      <c r="HT17" s="114"/>
      <c r="HU17" s="114"/>
      <c r="HV17" s="114"/>
      <c r="HW17" s="114"/>
      <c r="HX17" s="114"/>
      <c r="HY17" s="114"/>
      <c r="HZ17" s="114"/>
      <c r="IA17" s="114"/>
      <c r="IB17" s="114"/>
      <c r="IC17" s="114"/>
      <c r="ID17" s="114"/>
      <c r="IE17" s="114"/>
      <c r="IF17" s="114"/>
      <c r="IG17" s="114"/>
      <c r="IH17" s="114"/>
      <c r="II17" s="114"/>
      <c r="IJ17" s="114"/>
      <c r="IK17" s="114"/>
      <c r="IL17" s="114"/>
      <c r="IM17" s="114"/>
      <c r="IN17" s="114"/>
      <c r="IO17" s="114"/>
      <c r="IP17" s="114"/>
      <c r="IQ17" s="114"/>
      <c r="IR17" s="114"/>
      <c r="IS17" s="114"/>
      <c r="IT17" s="114"/>
      <c r="IU17" s="114"/>
      <c r="IV17" s="114"/>
      <c r="IW17" s="114"/>
      <c r="IX17" s="114"/>
      <c r="IY17" s="114"/>
      <c r="IZ17" s="114"/>
      <c r="JA17" s="114"/>
      <c r="JB17" s="114"/>
      <c r="JC17" s="114"/>
      <c r="JD17" s="114"/>
      <c r="JE17" s="114"/>
      <c r="JF17" s="114"/>
      <c r="JG17" s="114"/>
      <c r="JH17" s="114"/>
      <c r="JI17" s="114"/>
      <c r="JJ17" s="114"/>
      <c r="JK17" s="114"/>
      <c r="JL17" s="114"/>
      <c r="JM17" s="114"/>
      <c r="JN17" s="114"/>
      <c r="JO17" s="114"/>
      <c r="JP17" s="114"/>
      <c r="JQ17" s="114"/>
      <c r="JR17" s="114"/>
      <c r="JS17" s="114"/>
      <c r="JT17" s="114"/>
      <c r="JU17" s="114"/>
      <c r="JV17" s="114"/>
      <c r="JW17" s="114"/>
      <c r="JX17" s="114"/>
      <c r="JY17" s="114"/>
      <c r="JZ17" s="114"/>
      <c r="KA17" s="114"/>
      <c r="KB17" s="114"/>
      <c r="KC17" s="114"/>
      <c r="KD17" s="114"/>
      <c r="KE17" s="114"/>
      <c r="KF17" s="114"/>
      <c r="KG17" s="114"/>
      <c r="KH17" s="114"/>
      <c r="KI17" s="114"/>
      <c r="KJ17" s="114"/>
      <c r="KK17" s="114"/>
      <c r="KL17" s="114"/>
      <c r="KM17" s="114"/>
      <c r="KN17" s="114"/>
      <c r="KO17" s="114"/>
      <c r="KP17" s="114"/>
      <c r="KQ17" s="114"/>
      <c r="KR17" s="114"/>
      <c r="KS17" s="114"/>
      <c r="KT17" s="114"/>
      <c r="KU17" s="114"/>
      <c r="KV17" s="114"/>
      <c r="KW17" s="114"/>
      <c r="KX17" s="114"/>
      <c r="KY17" s="114"/>
      <c r="KZ17" s="114"/>
      <c r="LA17" s="114"/>
      <c r="LB17" s="114"/>
      <c r="LC17" s="114"/>
      <c r="LD17" s="114"/>
      <c r="LE17" s="114"/>
      <c r="LF17" s="114"/>
      <c r="LG17" s="114"/>
      <c r="LH17" s="114"/>
      <c r="LI17" s="114"/>
      <c r="LJ17" s="114"/>
      <c r="LK17" s="114"/>
      <c r="LL17" s="114"/>
      <c r="LM17" s="114"/>
      <c r="LN17" s="114"/>
      <c r="LO17" s="114"/>
      <c r="LP17" s="114"/>
      <c r="LQ17" s="114"/>
      <c r="LR17" s="114"/>
      <c r="LS17" s="114"/>
      <c r="LT17" s="114"/>
      <c r="LU17" s="114"/>
      <c r="LV17" s="114"/>
      <c r="LW17" s="114"/>
      <c r="LX17" s="114"/>
      <c r="LY17" s="114"/>
      <c r="LZ17" s="114"/>
      <c r="MA17" s="114"/>
      <c r="MB17" s="114"/>
      <c r="MC17" s="114"/>
      <c r="MD17" s="114"/>
      <c r="ME17" s="114"/>
      <c r="MF17" s="114"/>
      <c r="MG17" s="114"/>
      <c r="MH17" s="114"/>
      <c r="MI17" s="114"/>
      <c r="MJ17" s="114"/>
      <c r="MK17" s="114"/>
      <c r="ML17" s="114"/>
      <c r="MM17" s="114"/>
      <c r="MN17" s="114"/>
      <c r="MO17" s="114"/>
      <c r="MP17" s="114"/>
      <c r="MQ17" s="114"/>
      <c r="MR17" s="114"/>
      <c r="MS17" s="114"/>
      <c r="MT17" s="114"/>
      <c r="MU17" s="114"/>
      <c r="MV17" s="114"/>
      <c r="MW17" s="114"/>
      <c r="MX17" s="114"/>
      <c r="MY17" s="114"/>
      <c r="MZ17" s="114"/>
      <c r="NA17" s="114"/>
      <c r="NB17" s="114"/>
      <c r="NC17" s="114"/>
      <c r="ND17" s="114"/>
      <c r="NE17" s="114"/>
      <c r="NF17" s="114"/>
      <c r="NG17" s="114"/>
      <c r="NH17" s="114"/>
      <c r="NI17" s="114"/>
      <c r="NJ17" s="114"/>
      <c r="NK17" s="114"/>
      <c r="NL17" s="114"/>
      <c r="NM17" s="114"/>
      <c r="NN17" s="114"/>
      <c r="NO17" s="114"/>
      <c r="NP17" s="114"/>
      <c r="NQ17" s="114"/>
      <c r="NR17" s="114"/>
      <c r="NS17" s="114"/>
      <c r="NT17" s="114"/>
      <c r="NU17" s="114"/>
      <c r="NV17" s="114"/>
      <c r="NW17" s="114"/>
      <c r="NX17" s="114"/>
      <c r="NY17" s="114"/>
      <c r="NZ17" s="114"/>
      <c r="OA17" s="114"/>
      <c r="OB17" s="114"/>
      <c r="OC17" s="114"/>
      <c r="OD17" s="114"/>
      <c r="OE17" s="114"/>
      <c r="OF17" s="114"/>
      <c r="OG17" s="114"/>
      <c r="OH17" s="114"/>
      <c r="OI17" s="114"/>
      <c r="OJ17" s="114"/>
      <c r="OK17" s="114"/>
      <c r="OL17" s="114"/>
      <c r="OM17" s="114"/>
      <c r="ON17" s="114"/>
      <c r="OO17" s="114"/>
      <c r="OP17" s="114"/>
      <c r="OQ17" s="114"/>
      <c r="OR17" s="114"/>
      <c r="OS17" s="114"/>
      <c r="OT17" s="114"/>
      <c r="OU17" s="114"/>
      <c r="OV17" s="114"/>
      <c r="OW17" s="114"/>
      <c r="OX17" s="114"/>
      <c r="OY17" s="114"/>
      <c r="OZ17" s="114"/>
      <c r="PA17" s="114"/>
      <c r="PB17" s="114"/>
      <c r="PC17" s="114"/>
      <c r="PD17" s="114"/>
      <c r="PE17" s="114"/>
    </row>
    <row r="18" spans="1:421" s="73" customFormat="1" ht="15" customHeight="1" x14ac:dyDescent="0.35">
      <c r="A18" s="114"/>
      <c r="B18" s="1"/>
      <c r="C18" s="1"/>
      <c r="D18" s="298"/>
      <c r="E18" s="298"/>
      <c r="F18" s="297"/>
      <c r="G18" s="297"/>
      <c r="H18" s="297"/>
      <c r="I18" s="297"/>
      <c r="J18" s="296"/>
      <c r="K18" s="296"/>
      <c r="L18" s="296"/>
      <c r="M18" s="296"/>
      <c r="N18" s="296"/>
      <c r="O18" s="296"/>
      <c r="P18" s="1"/>
      <c r="Q18" s="114"/>
      <c r="S18" s="299" t="s">
        <v>478</v>
      </c>
      <c r="T18" s="300">
        <v>2</v>
      </c>
      <c r="U18" s="299" t="s">
        <v>477</v>
      </c>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c r="IJ18" s="114"/>
      <c r="IK18" s="114"/>
      <c r="IL18" s="114"/>
      <c r="IM18" s="114"/>
      <c r="IN18" s="114"/>
      <c r="IO18" s="114"/>
      <c r="IP18" s="114"/>
      <c r="IQ18" s="114"/>
      <c r="IR18" s="114"/>
      <c r="IS18" s="114"/>
      <c r="IT18" s="114"/>
      <c r="IU18" s="114"/>
      <c r="IV18" s="114"/>
      <c r="IW18" s="114"/>
      <c r="IX18" s="114"/>
      <c r="IY18" s="114"/>
      <c r="IZ18" s="114"/>
      <c r="JA18" s="114"/>
      <c r="JB18" s="114"/>
      <c r="JC18" s="114"/>
      <c r="JD18" s="114"/>
      <c r="JE18" s="114"/>
      <c r="JF18" s="114"/>
      <c r="JG18" s="114"/>
      <c r="JH18" s="114"/>
      <c r="JI18" s="114"/>
      <c r="JJ18" s="114"/>
      <c r="JK18" s="114"/>
      <c r="JL18" s="114"/>
      <c r="JM18" s="114"/>
      <c r="JN18" s="114"/>
      <c r="JO18" s="114"/>
      <c r="JP18" s="114"/>
      <c r="JQ18" s="114"/>
      <c r="JR18" s="114"/>
      <c r="JS18" s="114"/>
      <c r="JT18" s="114"/>
      <c r="JU18" s="114"/>
      <c r="JV18" s="114"/>
      <c r="JW18" s="114"/>
      <c r="JX18" s="114"/>
      <c r="JY18" s="114"/>
      <c r="JZ18" s="114"/>
      <c r="KA18" s="114"/>
      <c r="KB18" s="114"/>
      <c r="KC18" s="114"/>
      <c r="KD18" s="114"/>
      <c r="KE18" s="114"/>
      <c r="KF18" s="114"/>
      <c r="KG18" s="114"/>
      <c r="KH18" s="114"/>
      <c r="KI18" s="114"/>
      <c r="KJ18" s="114"/>
      <c r="KK18" s="114"/>
      <c r="KL18" s="114"/>
      <c r="KM18" s="114"/>
      <c r="KN18" s="114"/>
      <c r="KO18" s="114"/>
      <c r="KP18" s="114"/>
      <c r="KQ18" s="114"/>
      <c r="KR18" s="114"/>
      <c r="KS18" s="114"/>
      <c r="KT18" s="114"/>
      <c r="KU18" s="114"/>
      <c r="KV18" s="114"/>
      <c r="KW18" s="114"/>
      <c r="KX18" s="114"/>
      <c r="KY18" s="114"/>
      <c r="KZ18" s="114"/>
      <c r="LA18" s="114"/>
      <c r="LB18" s="114"/>
      <c r="LC18" s="114"/>
      <c r="LD18" s="114"/>
      <c r="LE18" s="114"/>
      <c r="LF18" s="114"/>
      <c r="LG18" s="114"/>
      <c r="LH18" s="114"/>
      <c r="LI18" s="114"/>
      <c r="LJ18" s="114"/>
      <c r="LK18" s="114"/>
      <c r="LL18" s="114"/>
      <c r="LM18" s="114"/>
      <c r="LN18" s="114"/>
      <c r="LO18" s="114"/>
      <c r="LP18" s="114"/>
      <c r="LQ18" s="114"/>
      <c r="LR18" s="114"/>
      <c r="LS18" s="114"/>
      <c r="LT18" s="114"/>
      <c r="LU18" s="114"/>
      <c r="LV18" s="114"/>
      <c r="LW18" s="114"/>
      <c r="LX18" s="114"/>
      <c r="LY18" s="114"/>
      <c r="LZ18" s="114"/>
      <c r="MA18" s="114"/>
      <c r="MB18" s="114"/>
      <c r="MC18" s="114"/>
      <c r="MD18" s="114"/>
      <c r="ME18" s="114"/>
      <c r="MF18" s="114"/>
      <c r="MG18" s="114"/>
      <c r="MH18" s="114"/>
      <c r="MI18" s="114"/>
      <c r="MJ18" s="114"/>
      <c r="MK18" s="114"/>
      <c r="ML18" s="114"/>
      <c r="MM18" s="114"/>
      <c r="MN18" s="114"/>
      <c r="MO18" s="114"/>
      <c r="MP18" s="114"/>
      <c r="MQ18" s="114"/>
      <c r="MR18" s="114"/>
      <c r="MS18" s="114"/>
      <c r="MT18" s="114"/>
      <c r="MU18" s="114"/>
      <c r="MV18" s="114"/>
      <c r="MW18" s="114"/>
      <c r="MX18" s="114"/>
      <c r="MY18" s="114"/>
      <c r="MZ18" s="114"/>
      <c r="NA18" s="114"/>
      <c r="NB18" s="114"/>
      <c r="NC18" s="114"/>
      <c r="ND18" s="114"/>
      <c r="NE18" s="114"/>
      <c r="NF18" s="114"/>
      <c r="NG18" s="114"/>
      <c r="NH18" s="114"/>
      <c r="NI18" s="114"/>
      <c r="NJ18" s="114"/>
      <c r="NK18" s="114"/>
      <c r="NL18" s="114"/>
      <c r="NM18" s="114"/>
      <c r="NN18" s="114"/>
      <c r="NO18" s="114"/>
      <c r="NP18" s="114"/>
      <c r="NQ18" s="114"/>
      <c r="NR18" s="114"/>
      <c r="NS18" s="114"/>
      <c r="NT18" s="114"/>
      <c r="NU18" s="114"/>
      <c r="NV18" s="114"/>
      <c r="NW18" s="114"/>
      <c r="NX18" s="114"/>
      <c r="NY18" s="114"/>
      <c r="NZ18" s="114"/>
      <c r="OA18" s="114"/>
      <c r="OB18" s="114"/>
      <c r="OC18" s="114"/>
      <c r="OD18" s="114"/>
      <c r="OE18" s="114"/>
      <c r="OF18" s="114"/>
      <c r="OG18" s="114"/>
      <c r="OH18" s="114"/>
      <c r="OI18" s="114"/>
      <c r="OJ18" s="114"/>
      <c r="OK18" s="114"/>
      <c r="OL18" s="114"/>
      <c r="OM18" s="114"/>
      <c r="ON18" s="114"/>
      <c r="OO18" s="114"/>
      <c r="OP18" s="114"/>
      <c r="OQ18" s="114"/>
      <c r="OR18" s="114"/>
      <c r="OS18" s="114"/>
      <c r="OT18" s="114"/>
      <c r="OU18" s="114"/>
      <c r="OV18" s="114"/>
      <c r="OW18" s="114"/>
      <c r="OX18" s="114"/>
      <c r="OY18" s="114"/>
      <c r="OZ18" s="114"/>
      <c r="PA18" s="114"/>
      <c r="PB18" s="114"/>
      <c r="PC18" s="114"/>
      <c r="PD18" s="114"/>
      <c r="PE18" s="114"/>
    </row>
    <row r="19" spans="1:421" s="73" customFormat="1" ht="30" customHeight="1" x14ac:dyDescent="0.3">
      <c r="A19" s="114"/>
      <c r="B19" s="1"/>
      <c r="C19" s="1"/>
      <c r="D19" s="292" t="s">
        <v>476</v>
      </c>
      <c r="F19" s="517" t="str">
        <f>IF(F17="","",U19)</f>
        <v/>
      </c>
      <c r="G19" s="517"/>
      <c r="H19" s="517"/>
      <c r="I19" s="517"/>
      <c r="J19" s="517"/>
      <c r="K19" s="517"/>
      <c r="L19" s="517"/>
      <c r="M19" s="517"/>
      <c r="N19" s="517"/>
      <c r="O19" s="517"/>
      <c r="P19" s="1"/>
      <c r="Q19" s="114"/>
      <c r="S19" s="293" t="s">
        <v>475</v>
      </c>
      <c r="T19" s="294" t="e">
        <f>VLOOKUP(F17,S17:T18,2,FALSE)</f>
        <v>#N/A</v>
      </c>
      <c r="U19" s="293" t="e">
        <f>VLOOKUP(T19,T17:U18,2,FALSE)</f>
        <v>#N/A</v>
      </c>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c r="IJ19" s="114"/>
      <c r="IK19" s="114"/>
      <c r="IL19" s="114"/>
      <c r="IM19" s="114"/>
      <c r="IN19" s="114"/>
      <c r="IO19" s="114"/>
      <c r="IP19" s="114"/>
      <c r="IQ19" s="114"/>
      <c r="IR19" s="114"/>
      <c r="IS19" s="114"/>
      <c r="IT19" s="114"/>
      <c r="IU19" s="114"/>
      <c r="IV19" s="114"/>
      <c r="IW19" s="114"/>
      <c r="IX19" s="114"/>
      <c r="IY19" s="114"/>
      <c r="IZ19" s="114"/>
      <c r="JA19" s="114"/>
      <c r="JB19" s="114"/>
      <c r="JC19" s="114"/>
      <c r="JD19" s="114"/>
      <c r="JE19" s="114"/>
      <c r="JF19" s="114"/>
      <c r="JG19" s="114"/>
      <c r="JH19" s="114"/>
      <c r="JI19" s="114"/>
      <c r="JJ19" s="114"/>
      <c r="JK19" s="114"/>
      <c r="JL19" s="114"/>
      <c r="JM19" s="114"/>
      <c r="JN19" s="114"/>
      <c r="JO19" s="114"/>
      <c r="JP19" s="114"/>
      <c r="JQ19" s="114"/>
      <c r="JR19" s="114"/>
      <c r="JS19" s="114"/>
      <c r="JT19" s="114"/>
      <c r="JU19" s="114"/>
      <c r="JV19" s="114"/>
      <c r="JW19" s="114"/>
      <c r="JX19" s="114"/>
      <c r="JY19" s="114"/>
      <c r="JZ19" s="114"/>
      <c r="KA19" s="114"/>
      <c r="KB19" s="114"/>
      <c r="KC19" s="114"/>
      <c r="KD19" s="114"/>
      <c r="KE19" s="114"/>
      <c r="KF19" s="114"/>
      <c r="KG19" s="114"/>
      <c r="KH19" s="114"/>
      <c r="KI19" s="114"/>
      <c r="KJ19" s="114"/>
      <c r="KK19" s="114"/>
      <c r="KL19" s="114"/>
      <c r="KM19" s="114"/>
      <c r="KN19" s="114"/>
      <c r="KO19" s="114"/>
      <c r="KP19" s="114"/>
      <c r="KQ19" s="114"/>
      <c r="KR19" s="114"/>
      <c r="KS19" s="114"/>
      <c r="KT19" s="114"/>
      <c r="KU19" s="114"/>
      <c r="KV19" s="114"/>
      <c r="KW19" s="114"/>
      <c r="KX19" s="114"/>
      <c r="KY19" s="114"/>
      <c r="KZ19" s="114"/>
      <c r="LA19" s="114"/>
      <c r="LB19" s="114"/>
      <c r="LC19" s="114"/>
      <c r="LD19" s="114"/>
      <c r="LE19" s="114"/>
      <c r="LF19" s="114"/>
      <c r="LG19" s="114"/>
      <c r="LH19" s="114"/>
      <c r="LI19" s="114"/>
      <c r="LJ19" s="114"/>
      <c r="LK19" s="114"/>
      <c r="LL19" s="114"/>
      <c r="LM19" s="114"/>
      <c r="LN19" s="114"/>
      <c r="LO19" s="114"/>
      <c r="LP19" s="114"/>
      <c r="LQ19" s="114"/>
      <c r="LR19" s="114"/>
      <c r="LS19" s="114"/>
      <c r="LT19" s="114"/>
      <c r="LU19" s="114"/>
      <c r="LV19" s="114"/>
      <c r="LW19" s="114"/>
      <c r="LX19" s="114"/>
      <c r="LY19" s="114"/>
      <c r="LZ19" s="114"/>
      <c r="MA19" s="114"/>
      <c r="MB19" s="114"/>
      <c r="MC19" s="114"/>
      <c r="MD19" s="114"/>
      <c r="ME19" s="114"/>
      <c r="MF19" s="114"/>
      <c r="MG19" s="114"/>
      <c r="MH19" s="114"/>
      <c r="MI19" s="114"/>
      <c r="MJ19" s="114"/>
      <c r="MK19" s="114"/>
      <c r="ML19" s="114"/>
      <c r="MM19" s="114"/>
      <c r="MN19" s="114"/>
      <c r="MO19" s="114"/>
      <c r="MP19" s="114"/>
      <c r="MQ19" s="114"/>
      <c r="MR19" s="114"/>
      <c r="MS19" s="114"/>
      <c r="MT19" s="114"/>
      <c r="MU19" s="114"/>
      <c r="MV19" s="114"/>
      <c r="MW19" s="114"/>
      <c r="MX19" s="114"/>
      <c r="MY19" s="114"/>
      <c r="MZ19" s="114"/>
      <c r="NA19" s="114"/>
      <c r="NB19" s="114"/>
      <c r="NC19" s="114"/>
      <c r="ND19" s="114"/>
      <c r="NE19" s="114"/>
      <c r="NF19" s="114"/>
      <c r="NG19" s="114"/>
      <c r="NH19" s="114"/>
      <c r="NI19" s="114"/>
      <c r="NJ19" s="114"/>
      <c r="NK19" s="114"/>
      <c r="NL19" s="114"/>
      <c r="NM19" s="114"/>
      <c r="NN19" s="114"/>
      <c r="NO19" s="114"/>
      <c r="NP19" s="114"/>
      <c r="NQ19" s="114"/>
      <c r="NR19" s="114"/>
      <c r="NS19" s="114"/>
      <c r="NT19" s="114"/>
      <c r="NU19" s="114"/>
      <c r="NV19" s="114"/>
      <c r="NW19" s="114"/>
      <c r="NX19" s="114"/>
      <c r="NY19" s="114"/>
      <c r="NZ19" s="114"/>
      <c r="OA19" s="114"/>
      <c r="OB19" s="114"/>
      <c r="OC19" s="114"/>
      <c r="OD19" s="114"/>
      <c r="OE19" s="114"/>
      <c r="OF19" s="114"/>
      <c r="OG19" s="114"/>
      <c r="OH19" s="114"/>
      <c r="OI19" s="114"/>
      <c r="OJ19" s="114"/>
      <c r="OK19" s="114"/>
      <c r="OL19" s="114"/>
      <c r="OM19" s="114"/>
      <c r="ON19" s="114"/>
      <c r="OO19" s="114"/>
      <c r="OP19" s="114"/>
      <c r="OQ19" s="114"/>
      <c r="OR19" s="114"/>
      <c r="OS19" s="114"/>
      <c r="OT19" s="114"/>
      <c r="OU19" s="114"/>
      <c r="OV19" s="114"/>
      <c r="OW19" s="114"/>
      <c r="OX19" s="114"/>
      <c r="OY19" s="114"/>
      <c r="OZ19" s="114"/>
      <c r="PA19" s="114"/>
      <c r="PB19" s="114"/>
      <c r="PC19" s="114"/>
      <c r="PD19" s="114"/>
      <c r="PE19" s="114"/>
    </row>
    <row r="20" spans="1:421" s="73" customFormat="1" ht="15" customHeight="1" x14ac:dyDescent="0.3">
      <c r="A20" s="114"/>
      <c r="B20" s="1"/>
      <c r="C20" s="1"/>
      <c r="D20" s="1"/>
      <c r="E20" s="9"/>
      <c r="F20" s="1"/>
      <c r="G20" s="1"/>
      <c r="H20" s="1"/>
      <c r="I20" s="1"/>
      <c r="J20" s="1"/>
      <c r="K20" s="1"/>
      <c r="L20" s="1"/>
      <c r="M20" s="1"/>
      <c r="N20" s="1"/>
      <c r="O20" s="1"/>
      <c r="P20" s="1"/>
      <c r="Q20" s="114"/>
      <c r="S20" s="86"/>
      <c r="T20" s="86"/>
      <c r="U20" s="86"/>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4"/>
      <c r="IP20" s="114"/>
      <c r="IQ20" s="114"/>
      <c r="IR20" s="114"/>
      <c r="IS20" s="114"/>
      <c r="IT20" s="114"/>
      <c r="IU20" s="114"/>
      <c r="IV20" s="114"/>
      <c r="IW20" s="114"/>
      <c r="IX20" s="114"/>
      <c r="IY20" s="114"/>
      <c r="IZ20" s="114"/>
      <c r="JA20" s="114"/>
      <c r="JB20" s="114"/>
      <c r="JC20" s="114"/>
      <c r="JD20" s="114"/>
      <c r="JE20" s="114"/>
      <c r="JF20" s="114"/>
      <c r="JG20" s="114"/>
      <c r="JH20" s="114"/>
      <c r="JI20" s="114"/>
      <c r="JJ20" s="114"/>
      <c r="JK20" s="114"/>
      <c r="JL20" s="114"/>
      <c r="JM20" s="114"/>
      <c r="JN20" s="114"/>
      <c r="JO20" s="114"/>
      <c r="JP20" s="114"/>
      <c r="JQ20" s="114"/>
      <c r="JR20" s="114"/>
      <c r="JS20" s="114"/>
      <c r="JT20" s="114"/>
      <c r="JU20" s="114"/>
      <c r="JV20" s="114"/>
      <c r="JW20" s="114"/>
      <c r="JX20" s="114"/>
      <c r="JY20" s="114"/>
      <c r="JZ20" s="114"/>
      <c r="KA20" s="114"/>
      <c r="KB20" s="114"/>
      <c r="KC20" s="114"/>
      <c r="KD20" s="114"/>
      <c r="KE20" s="114"/>
      <c r="KF20" s="114"/>
      <c r="KG20" s="114"/>
      <c r="KH20" s="114"/>
      <c r="KI20" s="114"/>
      <c r="KJ20" s="114"/>
      <c r="KK20" s="114"/>
      <c r="KL20" s="114"/>
      <c r="KM20" s="114"/>
      <c r="KN20" s="114"/>
      <c r="KO20" s="114"/>
      <c r="KP20" s="114"/>
      <c r="KQ20" s="114"/>
      <c r="KR20" s="114"/>
      <c r="KS20" s="114"/>
      <c r="KT20" s="114"/>
      <c r="KU20" s="114"/>
      <c r="KV20" s="114"/>
      <c r="KW20" s="114"/>
      <c r="KX20" s="114"/>
      <c r="KY20" s="114"/>
      <c r="KZ20" s="114"/>
      <c r="LA20" s="114"/>
      <c r="LB20" s="114"/>
      <c r="LC20" s="114"/>
      <c r="LD20" s="114"/>
      <c r="LE20" s="114"/>
      <c r="LF20" s="114"/>
      <c r="LG20" s="114"/>
      <c r="LH20" s="114"/>
      <c r="LI20" s="114"/>
      <c r="LJ20" s="114"/>
      <c r="LK20" s="114"/>
      <c r="LL20" s="114"/>
      <c r="LM20" s="114"/>
      <c r="LN20" s="114"/>
      <c r="LO20" s="114"/>
      <c r="LP20" s="114"/>
      <c r="LQ20" s="114"/>
      <c r="LR20" s="114"/>
      <c r="LS20" s="114"/>
      <c r="LT20" s="114"/>
      <c r="LU20" s="114"/>
      <c r="LV20" s="114"/>
      <c r="LW20" s="114"/>
      <c r="LX20" s="114"/>
      <c r="LY20" s="114"/>
      <c r="LZ20" s="114"/>
      <c r="MA20" s="114"/>
      <c r="MB20" s="114"/>
      <c r="MC20" s="114"/>
      <c r="MD20" s="114"/>
      <c r="ME20" s="114"/>
      <c r="MF20" s="114"/>
      <c r="MG20" s="114"/>
      <c r="MH20" s="114"/>
      <c r="MI20" s="114"/>
      <c r="MJ20" s="114"/>
      <c r="MK20" s="114"/>
      <c r="ML20" s="114"/>
      <c r="MM20" s="114"/>
      <c r="MN20" s="114"/>
      <c r="MO20" s="114"/>
      <c r="MP20" s="114"/>
      <c r="MQ20" s="114"/>
      <c r="MR20" s="114"/>
      <c r="MS20" s="114"/>
      <c r="MT20" s="114"/>
      <c r="MU20" s="114"/>
      <c r="MV20" s="114"/>
      <c r="MW20" s="114"/>
      <c r="MX20" s="114"/>
      <c r="MY20" s="114"/>
      <c r="MZ20" s="114"/>
      <c r="NA20" s="114"/>
      <c r="NB20" s="114"/>
      <c r="NC20" s="114"/>
      <c r="ND20" s="114"/>
      <c r="NE20" s="114"/>
      <c r="NF20" s="114"/>
      <c r="NG20" s="114"/>
      <c r="NH20" s="114"/>
      <c r="NI20" s="114"/>
      <c r="NJ20" s="114"/>
      <c r="NK20" s="114"/>
      <c r="NL20" s="114"/>
      <c r="NM20" s="114"/>
      <c r="NN20" s="114"/>
      <c r="NO20" s="114"/>
      <c r="NP20" s="114"/>
      <c r="NQ20" s="114"/>
      <c r="NR20" s="114"/>
      <c r="NS20" s="114"/>
      <c r="NT20" s="114"/>
      <c r="NU20" s="114"/>
      <c r="NV20" s="114"/>
      <c r="NW20" s="114"/>
      <c r="NX20" s="114"/>
      <c r="NY20" s="114"/>
      <c r="NZ20" s="114"/>
      <c r="OA20" s="114"/>
      <c r="OB20" s="114"/>
      <c r="OC20" s="114"/>
      <c r="OD20" s="114"/>
      <c r="OE20" s="114"/>
      <c r="OF20" s="114"/>
      <c r="OG20" s="114"/>
      <c r="OH20" s="114"/>
      <c r="OI20" s="114"/>
      <c r="OJ20" s="114"/>
      <c r="OK20" s="114"/>
      <c r="OL20" s="114"/>
      <c r="OM20" s="114"/>
      <c r="ON20" s="114"/>
      <c r="OO20" s="114"/>
      <c r="OP20" s="114"/>
      <c r="OQ20" s="114"/>
      <c r="OR20" s="114"/>
      <c r="OS20" s="114"/>
      <c r="OT20" s="114"/>
      <c r="OU20" s="114"/>
      <c r="OV20" s="114"/>
      <c r="OW20" s="114"/>
      <c r="OX20" s="114"/>
      <c r="OY20" s="114"/>
      <c r="OZ20" s="114"/>
      <c r="PA20" s="114"/>
      <c r="PB20" s="114"/>
      <c r="PC20" s="114"/>
      <c r="PD20" s="114"/>
      <c r="PE20" s="114"/>
    </row>
    <row r="21" spans="1:421" s="73" customFormat="1" ht="30" customHeight="1" x14ac:dyDescent="0.3">
      <c r="A21" s="114"/>
      <c r="B21" s="1"/>
      <c r="C21" s="512" t="s">
        <v>474</v>
      </c>
      <c r="D21" s="512"/>
      <c r="E21" s="512"/>
      <c r="F21" s="512"/>
      <c r="G21" s="512"/>
      <c r="H21" s="512"/>
      <c r="I21" s="512"/>
      <c r="J21" s="512"/>
      <c r="K21" s="512"/>
      <c r="L21" s="512"/>
      <c r="M21" s="512"/>
      <c r="N21" s="512"/>
      <c r="O21" s="512"/>
      <c r="P21" s="1"/>
      <c r="Q21" s="114"/>
      <c r="S21" s="512"/>
      <c r="T21" s="512"/>
      <c r="U21" s="512"/>
      <c r="V21" s="512"/>
      <c r="W21" s="512"/>
      <c r="X21" s="512"/>
      <c r="Y21" s="512"/>
      <c r="Z21" s="512"/>
      <c r="AA21" s="512"/>
      <c r="AB21" s="512"/>
      <c r="AC21" s="512"/>
      <c r="AD21" s="512"/>
      <c r="AE21" s="512"/>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4"/>
      <c r="IP21" s="114"/>
      <c r="IQ21" s="114"/>
      <c r="IR21" s="114"/>
      <c r="IS21" s="114"/>
      <c r="IT21" s="114"/>
      <c r="IU21" s="114"/>
      <c r="IV21" s="114"/>
      <c r="IW21" s="114"/>
      <c r="IX21" s="114"/>
      <c r="IY21" s="114"/>
      <c r="IZ21" s="114"/>
      <c r="JA21" s="114"/>
      <c r="JB21" s="114"/>
      <c r="JC21" s="114"/>
      <c r="JD21" s="114"/>
      <c r="JE21" s="114"/>
      <c r="JF21" s="114"/>
      <c r="JG21" s="114"/>
      <c r="JH21" s="114"/>
      <c r="JI21" s="114"/>
      <c r="JJ21" s="114"/>
      <c r="JK21" s="114"/>
      <c r="JL21" s="114"/>
      <c r="JM21" s="114"/>
      <c r="JN21" s="114"/>
      <c r="JO21" s="114"/>
      <c r="JP21" s="114"/>
      <c r="JQ21" s="114"/>
      <c r="JR21" s="114"/>
      <c r="JS21" s="114"/>
      <c r="JT21" s="114"/>
      <c r="JU21" s="114"/>
      <c r="JV21" s="114"/>
      <c r="JW21" s="114"/>
      <c r="JX21" s="114"/>
      <c r="JY21" s="114"/>
      <c r="JZ21" s="114"/>
      <c r="KA21" s="114"/>
      <c r="KB21" s="114"/>
      <c r="KC21" s="114"/>
      <c r="KD21" s="114"/>
      <c r="KE21" s="114"/>
      <c r="KF21" s="114"/>
      <c r="KG21" s="114"/>
      <c r="KH21" s="114"/>
      <c r="KI21" s="114"/>
      <c r="KJ21" s="114"/>
      <c r="KK21" s="114"/>
      <c r="KL21" s="114"/>
      <c r="KM21" s="114"/>
      <c r="KN21" s="114"/>
      <c r="KO21" s="114"/>
      <c r="KP21" s="114"/>
      <c r="KQ21" s="114"/>
      <c r="KR21" s="114"/>
      <c r="KS21" s="114"/>
      <c r="KT21" s="114"/>
      <c r="KU21" s="114"/>
      <c r="KV21" s="114"/>
      <c r="KW21" s="114"/>
      <c r="KX21" s="114"/>
      <c r="KY21" s="114"/>
      <c r="KZ21" s="114"/>
      <c r="LA21" s="114"/>
      <c r="LB21" s="114"/>
      <c r="LC21" s="114"/>
      <c r="LD21" s="114"/>
      <c r="LE21" s="114"/>
      <c r="LF21" s="114"/>
      <c r="LG21" s="114"/>
      <c r="LH21" s="114"/>
      <c r="LI21" s="114"/>
      <c r="LJ21" s="114"/>
      <c r="LK21" s="114"/>
      <c r="LL21" s="114"/>
      <c r="LM21" s="114"/>
      <c r="LN21" s="114"/>
      <c r="LO21" s="114"/>
      <c r="LP21" s="114"/>
      <c r="LQ21" s="114"/>
      <c r="LR21" s="114"/>
      <c r="LS21" s="114"/>
      <c r="LT21" s="114"/>
      <c r="LU21" s="114"/>
      <c r="LV21" s="114"/>
      <c r="LW21" s="114"/>
      <c r="LX21" s="114"/>
      <c r="LY21" s="114"/>
      <c r="LZ21" s="114"/>
      <c r="MA21" s="114"/>
      <c r="MB21" s="114"/>
      <c r="MC21" s="114"/>
      <c r="MD21" s="114"/>
      <c r="ME21" s="114"/>
      <c r="MF21" s="114"/>
      <c r="MG21" s="114"/>
      <c r="MH21" s="114"/>
      <c r="MI21" s="114"/>
      <c r="MJ21" s="114"/>
      <c r="MK21" s="114"/>
      <c r="ML21" s="114"/>
      <c r="MM21" s="114"/>
      <c r="MN21" s="114"/>
      <c r="MO21" s="114"/>
      <c r="MP21" s="114"/>
      <c r="MQ21" s="114"/>
      <c r="MR21" s="114"/>
      <c r="MS21" s="114"/>
      <c r="MT21" s="114"/>
      <c r="MU21" s="114"/>
      <c r="MV21" s="114"/>
      <c r="MW21" s="114"/>
      <c r="MX21" s="114"/>
      <c r="MY21" s="114"/>
      <c r="MZ21" s="114"/>
      <c r="NA21" s="114"/>
      <c r="NB21" s="114"/>
      <c r="NC21" s="114"/>
      <c r="ND21" s="114"/>
      <c r="NE21" s="114"/>
      <c r="NF21" s="114"/>
      <c r="NG21" s="114"/>
      <c r="NH21" s="114"/>
      <c r="NI21" s="114"/>
      <c r="NJ21" s="114"/>
      <c r="NK21" s="114"/>
      <c r="NL21" s="114"/>
      <c r="NM21" s="114"/>
      <c r="NN21" s="114"/>
      <c r="NO21" s="114"/>
      <c r="NP21" s="114"/>
      <c r="NQ21" s="114"/>
      <c r="NR21" s="114"/>
      <c r="NS21" s="114"/>
      <c r="NT21" s="114"/>
      <c r="NU21" s="114"/>
      <c r="NV21" s="114"/>
      <c r="NW21" s="114"/>
      <c r="NX21" s="114"/>
      <c r="NY21" s="114"/>
      <c r="NZ21" s="114"/>
      <c r="OA21" s="114"/>
      <c r="OB21" s="114"/>
      <c r="OC21" s="114"/>
      <c r="OD21" s="114"/>
      <c r="OE21" s="114"/>
      <c r="OF21" s="114"/>
      <c r="OG21" s="114"/>
      <c r="OH21" s="114"/>
      <c r="OI21" s="114"/>
      <c r="OJ21" s="114"/>
      <c r="OK21" s="114"/>
      <c r="OL21" s="114"/>
      <c r="OM21" s="114"/>
      <c r="ON21" s="114"/>
      <c r="OO21" s="114"/>
      <c r="OP21" s="114"/>
      <c r="OQ21" s="114"/>
      <c r="OR21" s="114"/>
      <c r="OS21" s="114"/>
      <c r="OT21" s="114"/>
      <c r="OU21" s="114"/>
      <c r="OV21" s="114"/>
      <c r="OW21" s="114"/>
      <c r="OX21" s="114"/>
      <c r="OY21" s="114"/>
      <c r="OZ21" s="114"/>
      <c r="PA21" s="114"/>
      <c r="PB21" s="114"/>
      <c r="PC21" s="114"/>
      <c r="PD21" s="114"/>
      <c r="PE21" s="114"/>
    </row>
    <row r="22" spans="1:421" s="73" customFormat="1" ht="15" customHeight="1" x14ac:dyDescent="0.35">
      <c r="A22" s="114"/>
      <c r="B22" s="3"/>
      <c r="C22" s="1"/>
      <c r="D22" s="525"/>
      <c r="E22" s="525"/>
      <c r="F22" s="525"/>
      <c r="G22" s="525"/>
      <c r="H22" s="525"/>
      <c r="I22" s="525"/>
      <c r="J22" s="525"/>
      <c r="K22" s="525"/>
      <c r="L22" s="525"/>
      <c r="M22" s="525"/>
      <c r="N22" s="525"/>
      <c r="O22" s="525"/>
      <c r="P22" s="295"/>
      <c r="Q22" s="114"/>
      <c r="S22" s="86"/>
      <c r="T22" s="300">
        <v>0</v>
      </c>
      <c r="U22" s="299" t="s">
        <v>473</v>
      </c>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4"/>
      <c r="IP22" s="114"/>
      <c r="IQ22" s="114"/>
      <c r="IR22" s="114"/>
      <c r="IS22" s="114"/>
      <c r="IT22" s="114"/>
      <c r="IU22" s="114"/>
      <c r="IV22" s="114"/>
      <c r="IW22" s="114"/>
      <c r="IX22" s="114"/>
      <c r="IY22" s="114"/>
      <c r="IZ22" s="114"/>
      <c r="JA22" s="114"/>
      <c r="JB22" s="114"/>
      <c r="JC22" s="114"/>
      <c r="JD22" s="114"/>
      <c r="JE22" s="114"/>
      <c r="JF22" s="114"/>
      <c r="JG22" s="114"/>
      <c r="JH22" s="114"/>
      <c r="JI22" s="114"/>
      <c r="JJ22" s="114"/>
      <c r="JK22" s="114"/>
      <c r="JL22" s="114"/>
      <c r="JM22" s="114"/>
      <c r="JN22" s="114"/>
      <c r="JO22" s="114"/>
      <c r="JP22" s="114"/>
      <c r="JQ22" s="114"/>
      <c r="JR22" s="114"/>
      <c r="JS22" s="114"/>
      <c r="JT22" s="114"/>
      <c r="JU22" s="114"/>
      <c r="JV22" s="114"/>
      <c r="JW22" s="114"/>
      <c r="JX22" s="114"/>
      <c r="JY22" s="114"/>
      <c r="JZ22" s="114"/>
      <c r="KA22" s="114"/>
      <c r="KB22" s="114"/>
      <c r="KC22" s="114"/>
      <c r="KD22" s="114"/>
      <c r="KE22" s="114"/>
      <c r="KF22" s="114"/>
      <c r="KG22" s="114"/>
      <c r="KH22" s="114"/>
      <c r="KI22" s="114"/>
      <c r="KJ22" s="114"/>
      <c r="KK22" s="114"/>
      <c r="KL22" s="114"/>
      <c r="KM22" s="114"/>
      <c r="KN22" s="114"/>
      <c r="KO22" s="114"/>
      <c r="KP22" s="114"/>
      <c r="KQ22" s="114"/>
      <c r="KR22" s="114"/>
      <c r="KS22" s="114"/>
      <c r="KT22" s="114"/>
      <c r="KU22" s="114"/>
      <c r="KV22" s="114"/>
      <c r="KW22" s="114"/>
      <c r="KX22" s="114"/>
      <c r="KY22" s="114"/>
      <c r="KZ22" s="114"/>
      <c r="LA22" s="114"/>
      <c r="LB22" s="114"/>
      <c r="LC22" s="114"/>
      <c r="LD22" s="114"/>
      <c r="LE22" s="114"/>
      <c r="LF22" s="114"/>
      <c r="LG22" s="114"/>
      <c r="LH22" s="114"/>
      <c r="LI22" s="114"/>
      <c r="LJ22" s="114"/>
      <c r="LK22" s="114"/>
      <c r="LL22" s="114"/>
      <c r="LM22" s="114"/>
      <c r="LN22" s="114"/>
      <c r="LO22" s="114"/>
      <c r="LP22" s="114"/>
      <c r="LQ22" s="114"/>
      <c r="LR22" s="114"/>
      <c r="LS22" s="114"/>
      <c r="LT22" s="114"/>
      <c r="LU22" s="114"/>
      <c r="LV22" s="114"/>
      <c r="LW22" s="114"/>
      <c r="LX22" s="114"/>
      <c r="LY22" s="114"/>
      <c r="LZ22" s="114"/>
      <c r="MA22" s="114"/>
      <c r="MB22" s="114"/>
      <c r="MC22" s="114"/>
      <c r="MD22" s="114"/>
      <c r="ME22" s="114"/>
      <c r="MF22" s="114"/>
      <c r="MG22" s="114"/>
      <c r="MH22" s="114"/>
      <c r="MI22" s="114"/>
      <c r="MJ22" s="114"/>
      <c r="MK22" s="114"/>
      <c r="ML22" s="114"/>
      <c r="MM22" s="114"/>
      <c r="MN22" s="114"/>
      <c r="MO22" s="114"/>
      <c r="MP22" s="114"/>
      <c r="MQ22" s="114"/>
      <c r="MR22" s="114"/>
      <c r="MS22" s="114"/>
      <c r="MT22" s="114"/>
      <c r="MU22" s="114"/>
      <c r="MV22" s="114"/>
      <c r="MW22" s="114"/>
      <c r="MX22" s="114"/>
      <c r="MY22" s="114"/>
      <c r="MZ22" s="114"/>
      <c r="NA22" s="114"/>
      <c r="NB22" s="114"/>
      <c r="NC22" s="114"/>
      <c r="ND22" s="114"/>
      <c r="NE22" s="114"/>
      <c r="NF22" s="114"/>
      <c r="NG22" s="114"/>
      <c r="NH22" s="114"/>
      <c r="NI22" s="114"/>
      <c r="NJ22" s="114"/>
      <c r="NK22" s="114"/>
      <c r="NL22" s="114"/>
      <c r="NM22" s="114"/>
      <c r="NN22" s="114"/>
      <c r="NO22" s="114"/>
      <c r="NP22" s="114"/>
      <c r="NQ22" s="114"/>
      <c r="NR22" s="114"/>
      <c r="NS22" s="114"/>
      <c r="NT22" s="114"/>
      <c r="NU22" s="114"/>
      <c r="NV22" s="114"/>
      <c r="NW22" s="114"/>
      <c r="NX22" s="114"/>
      <c r="NY22" s="114"/>
      <c r="NZ22" s="114"/>
      <c r="OA22" s="114"/>
      <c r="OB22" s="114"/>
      <c r="OC22" s="114"/>
      <c r="OD22" s="114"/>
      <c r="OE22" s="114"/>
      <c r="OF22" s="114"/>
      <c r="OG22" s="114"/>
      <c r="OH22" s="114"/>
      <c r="OI22" s="114"/>
      <c r="OJ22" s="114"/>
      <c r="OK22" s="114"/>
      <c r="OL22" s="114"/>
      <c r="OM22" s="114"/>
      <c r="ON22" s="114"/>
      <c r="OO22" s="114"/>
      <c r="OP22" s="114"/>
      <c r="OQ22" s="114"/>
      <c r="OR22" s="114"/>
      <c r="OS22" s="114"/>
      <c r="OT22" s="114"/>
      <c r="OU22" s="114"/>
      <c r="OV22" s="114"/>
      <c r="OW22" s="114"/>
      <c r="OX22" s="114"/>
      <c r="OY22" s="114"/>
      <c r="OZ22" s="114"/>
      <c r="PA22" s="114"/>
      <c r="PB22" s="114"/>
      <c r="PC22" s="114"/>
      <c r="PD22" s="114"/>
      <c r="PE22" s="114"/>
    </row>
    <row r="23" spans="1:421" s="86" customFormat="1" ht="30" customHeight="1" x14ac:dyDescent="0.3">
      <c r="A23" s="116"/>
      <c r="B23" s="1"/>
      <c r="C23" s="1"/>
      <c r="D23" s="514" t="s">
        <v>472</v>
      </c>
      <c r="E23" s="514"/>
      <c r="F23" s="515"/>
      <c r="G23" s="515"/>
      <c r="H23" s="515"/>
      <c r="I23" s="515"/>
      <c r="J23" s="515"/>
      <c r="K23" s="515"/>
      <c r="L23" s="515"/>
      <c r="M23" s="515"/>
      <c r="N23" s="515"/>
      <c r="O23" s="515"/>
      <c r="P23" s="295"/>
      <c r="Q23" s="116"/>
      <c r="T23" s="300">
        <v>1</v>
      </c>
      <c r="U23" s="299" t="s">
        <v>471</v>
      </c>
      <c r="AB23" s="116"/>
      <c r="AC23" s="116"/>
      <c r="AD23" s="116"/>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c r="IF23" s="114"/>
      <c r="IG23" s="114"/>
      <c r="IH23" s="114"/>
      <c r="II23" s="114"/>
      <c r="IJ23" s="114"/>
      <c r="IK23" s="114"/>
      <c r="IL23" s="114"/>
      <c r="IM23" s="114"/>
      <c r="IN23" s="114"/>
      <c r="IO23" s="114"/>
      <c r="IP23" s="114"/>
      <c r="IQ23" s="114"/>
      <c r="IR23" s="114"/>
      <c r="IS23" s="114"/>
      <c r="IT23" s="114"/>
      <c r="IU23" s="114"/>
      <c r="IV23" s="114"/>
      <c r="IW23" s="114"/>
      <c r="IX23" s="114"/>
      <c r="IY23" s="114"/>
      <c r="IZ23" s="114"/>
      <c r="JA23" s="114"/>
      <c r="JB23" s="114"/>
      <c r="JC23" s="114"/>
      <c r="JD23" s="114"/>
      <c r="JE23" s="114"/>
      <c r="JF23" s="114"/>
      <c r="JG23" s="114"/>
      <c r="JH23" s="114"/>
      <c r="JI23" s="114"/>
      <c r="JJ23" s="114"/>
      <c r="JK23" s="114"/>
      <c r="JL23" s="114"/>
      <c r="JM23" s="114"/>
      <c r="JN23" s="114"/>
      <c r="JO23" s="114"/>
      <c r="JP23" s="114"/>
      <c r="JQ23" s="114"/>
      <c r="JR23" s="114"/>
      <c r="JS23" s="114"/>
      <c r="JT23" s="114"/>
      <c r="JU23" s="114"/>
      <c r="JV23" s="114"/>
      <c r="JW23" s="114"/>
      <c r="JX23" s="114"/>
      <c r="JY23" s="114"/>
      <c r="JZ23" s="114"/>
      <c r="KA23" s="114"/>
      <c r="KB23" s="114"/>
      <c r="KC23" s="114"/>
      <c r="KD23" s="114"/>
      <c r="KE23" s="114"/>
      <c r="KF23" s="114"/>
      <c r="KG23" s="114"/>
      <c r="KH23" s="114"/>
      <c r="KI23" s="114"/>
      <c r="KJ23" s="114"/>
      <c r="KK23" s="114"/>
      <c r="KL23" s="114"/>
      <c r="KM23" s="114"/>
      <c r="KN23" s="114"/>
      <c r="KO23" s="114"/>
      <c r="KP23" s="114"/>
      <c r="KQ23" s="114"/>
      <c r="KR23" s="114"/>
      <c r="KS23" s="114"/>
      <c r="KT23" s="114"/>
      <c r="KU23" s="114"/>
      <c r="KV23" s="114"/>
      <c r="KW23" s="114"/>
      <c r="KX23" s="114"/>
      <c r="KY23" s="114"/>
      <c r="KZ23" s="114"/>
      <c r="LA23" s="114"/>
      <c r="LB23" s="114"/>
      <c r="LC23" s="114"/>
      <c r="LD23" s="114"/>
      <c r="LE23" s="114"/>
      <c r="LF23" s="114"/>
      <c r="LG23" s="114"/>
      <c r="LH23" s="114"/>
      <c r="LI23" s="114"/>
      <c r="LJ23" s="114"/>
      <c r="LK23" s="114"/>
      <c r="LL23" s="114"/>
      <c r="LM23" s="114"/>
      <c r="LN23" s="114"/>
      <c r="LO23" s="114"/>
      <c r="LP23" s="114"/>
      <c r="LQ23" s="114"/>
      <c r="LR23" s="114"/>
      <c r="LS23" s="114"/>
      <c r="LT23" s="114"/>
      <c r="LU23" s="114"/>
      <c r="LV23" s="114"/>
      <c r="LW23" s="114"/>
      <c r="LX23" s="114"/>
      <c r="LY23" s="114"/>
      <c r="LZ23" s="114"/>
      <c r="MA23" s="114"/>
      <c r="MB23" s="114"/>
      <c r="MC23" s="114"/>
      <c r="MD23" s="114"/>
      <c r="ME23" s="114"/>
      <c r="MF23" s="114"/>
      <c r="MG23" s="114"/>
      <c r="MH23" s="114"/>
      <c r="MI23" s="114"/>
      <c r="MJ23" s="114"/>
      <c r="MK23" s="114"/>
      <c r="ML23" s="114"/>
      <c r="MM23" s="114"/>
      <c r="MN23" s="114"/>
      <c r="MO23" s="114"/>
      <c r="MP23" s="114"/>
      <c r="MQ23" s="114"/>
      <c r="MR23" s="114"/>
      <c r="MS23" s="114"/>
      <c r="MT23" s="114"/>
      <c r="MU23" s="114"/>
      <c r="MV23" s="114"/>
      <c r="MW23" s="114"/>
      <c r="MX23" s="114"/>
      <c r="MY23" s="114"/>
      <c r="MZ23" s="114"/>
      <c r="NA23" s="114"/>
      <c r="NB23" s="114"/>
      <c r="NC23" s="114"/>
      <c r="ND23" s="114"/>
      <c r="NE23" s="114"/>
      <c r="NF23" s="114"/>
      <c r="NG23" s="114"/>
      <c r="NH23" s="114"/>
      <c r="NI23" s="114"/>
      <c r="NJ23" s="114"/>
      <c r="NK23" s="114"/>
      <c r="NL23" s="114"/>
      <c r="NM23" s="114"/>
      <c r="NN23" s="114"/>
      <c r="NO23" s="114"/>
      <c r="NP23" s="114"/>
      <c r="NQ23" s="114"/>
      <c r="NR23" s="114"/>
      <c r="NS23" s="114"/>
      <c r="NT23" s="114"/>
      <c r="NU23" s="114"/>
      <c r="NV23" s="114"/>
      <c r="NW23" s="114"/>
      <c r="NX23" s="114"/>
      <c r="NY23" s="114"/>
      <c r="NZ23" s="114"/>
      <c r="OA23" s="114"/>
      <c r="OB23" s="114"/>
      <c r="OC23" s="114"/>
      <c r="OD23" s="114"/>
      <c r="OE23" s="114"/>
      <c r="OF23" s="114"/>
      <c r="OG23" s="114"/>
      <c r="OH23" s="114"/>
      <c r="OI23" s="114"/>
      <c r="OJ23" s="114"/>
      <c r="OK23" s="114"/>
      <c r="OL23" s="114"/>
      <c r="OM23" s="114"/>
      <c r="ON23" s="114"/>
      <c r="OO23" s="114"/>
      <c r="OP23" s="114"/>
      <c r="OQ23" s="114"/>
      <c r="OR23" s="114"/>
      <c r="OS23" s="114"/>
      <c r="OT23" s="114"/>
      <c r="OU23" s="114"/>
      <c r="OV23" s="114"/>
      <c r="OW23" s="114"/>
      <c r="OX23" s="114"/>
      <c r="OY23" s="114"/>
      <c r="OZ23" s="114"/>
      <c r="PA23" s="114"/>
      <c r="PB23" s="114"/>
      <c r="PC23" s="114"/>
      <c r="PD23" s="114"/>
      <c r="PE23" s="114"/>
    </row>
    <row r="24" spans="1:421" s="73" customFormat="1" ht="15" customHeight="1" x14ac:dyDescent="0.35">
      <c r="A24" s="114"/>
      <c r="B24" s="1"/>
      <c r="C24" s="1"/>
      <c r="D24" s="298"/>
      <c r="E24" s="298"/>
      <c r="F24" s="297"/>
      <c r="G24" s="297"/>
      <c r="H24" s="297"/>
      <c r="I24" s="297"/>
      <c r="J24" s="296"/>
      <c r="K24" s="296"/>
      <c r="L24" s="296"/>
      <c r="M24" s="296"/>
      <c r="N24" s="296"/>
      <c r="O24" s="296"/>
      <c r="P24" s="295"/>
      <c r="Q24" s="114"/>
      <c r="S24" s="86"/>
      <c r="T24" s="86"/>
      <c r="U24" s="86"/>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c r="IF24" s="114"/>
      <c r="IG24" s="114"/>
      <c r="IH24" s="114"/>
      <c r="II24" s="114"/>
      <c r="IJ24" s="114"/>
      <c r="IK24" s="114"/>
      <c r="IL24" s="114"/>
      <c r="IM24" s="114"/>
      <c r="IN24" s="114"/>
      <c r="IO24" s="114"/>
      <c r="IP24" s="114"/>
      <c r="IQ24" s="114"/>
      <c r="IR24" s="114"/>
      <c r="IS24" s="114"/>
      <c r="IT24" s="114"/>
      <c r="IU24" s="114"/>
      <c r="IV24" s="114"/>
      <c r="IW24" s="114"/>
      <c r="IX24" s="114"/>
      <c r="IY24" s="114"/>
      <c r="IZ24" s="114"/>
      <c r="JA24" s="114"/>
      <c r="JB24" s="114"/>
      <c r="JC24" s="114"/>
      <c r="JD24" s="114"/>
      <c r="JE24" s="114"/>
      <c r="JF24" s="114"/>
      <c r="JG24" s="114"/>
      <c r="JH24" s="114"/>
      <c r="JI24" s="114"/>
      <c r="JJ24" s="114"/>
      <c r="JK24" s="114"/>
      <c r="JL24" s="114"/>
      <c r="JM24" s="114"/>
      <c r="JN24" s="114"/>
      <c r="JO24" s="114"/>
      <c r="JP24" s="114"/>
      <c r="JQ24" s="114"/>
      <c r="JR24" s="114"/>
      <c r="JS24" s="114"/>
      <c r="JT24" s="114"/>
      <c r="JU24" s="114"/>
      <c r="JV24" s="114"/>
      <c r="JW24" s="114"/>
      <c r="JX24" s="114"/>
      <c r="JY24" s="114"/>
      <c r="JZ24" s="114"/>
      <c r="KA24" s="114"/>
      <c r="KB24" s="114"/>
      <c r="KC24" s="114"/>
      <c r="KD24" s="114"/>
      <c r="KE24" s="114"/>
      <c r="KF24" s="114"/>
      <c r="KG24" s="114"/>
      <c r="KH24" s="114"/>
      <c r="KI24" s="114"/>
      <c r="KJ24" s="114"/>
      <c r="KK24" s="114"/>
      <c r="KL24" s="114"/>
      <c r="KM24" s="114"/>
      <c r="KN24" s="114"/>
      <c r="KO24" s="114"/>
      <c r="KP24" s="114"/>
      <c r="KQ24" s="114"/>
      <c r="KR24" s="114"/>
      <c r="KS24" s="114"/>
      <c r="KT24" s="114"/>
      <c r="KU24" s="114"/>
      <c r="KV24" s="114"/>
      <c r="KW24" s="114"/>
      <c r="KX24" s="114"/>
      <c r="KY24" s="114"/>
      <c r="KZ24" s="114"/>
      <c r="LA24" s="114"/>
      <c r="LB24" s="114"/>
      <c r="LC24" s="114"/>
      <c r="LD24" s="114"/>
      <c r="LE24" s="114"/>
      <c r="LF24" s="114"/>
      <c r="LG24" s="114"/>
      <c r="LH24" s="114"/>
      <c r="LI24" s="114"/>
      <c r="LJ24" s="114"/>
      <c r="LK24" s="114"/>
      <c r="LL24" s="114"/>
      <c r="LM24" s="114"/>
      <c r="LN24" s="114"/>
      <c r="LO24" s="114"/>
      <c r="LP24" s="114"/>
      <c r="LQ24" s="114"/>
      <c r="LR24" s="114"/>
      <c r="LS24" s="114"/>
      <c r="LT24" s="114"/>
      <c r="LU24" s="114"/>
      <c r="LV24" s="114"/>
      <c r="LW24" s="114"/>
      <c r="LX24" s="114"/>
      <c r="LY24" s="114"/>
      <c r="LZ24" s="114"/>
      <c r="MA24" s="114"/>
      <c r="MB24" s="114"/>
      <c r="MC24" s="114"/>
      <c r="MD24" s="114"/>
      <c r="ME24" s="114"/>
      <c r="MF24" s="114"/>
      <c r="MG24" s="114"/>
      <c r="MH24" s="114"/>
      <c r="MI24" s="114"/>
      <c r="MJ24" s="114"/>
      <c r="MK24" s="114"/>
      <c r="ML24" s="114"/>
      <c r="MM24" s="114"/>
      <c r="MN24" s="114"/>
      <c r="MO24" s="114"/>
      <c r="MP24" s="114"/>
      <c r="MQ24" s="114"/>
      <c r="MR24" s="114"/>
      <c r="MS24" s="114"/>
      <c r="MT24" s="114"/>
      <c r="MU24" s="114"/>
      <c r="MV24" s="114"/>
      <c r="MW24" s="114"/>
      <c r="MX24" s="114"/>
      <c r="MY24" s="114"/>
      <c r="MZ24" s="114"/>
      <c r="NA24" s="114"/>
      <c r="NB24" s="114"/>
      <c r="NC24" s="114"/>
      <c r="ND24" s="114"/>
      <c r="NE24" s="114"/>
      <c r="NF24" s="114"/>
      <c r="NG24" s="114"/>
      <c r="NH24" s="114"/>
      <c r="NI24" s="114"/>
      <c r="NJ24" s="114"/>
      <c r="NK24" s="114"/>
      <c r="NL24" s="114"/>
      <c r="NM24" s="114"/>
      <c r="NN24" s="114"/>
      <c r="NO24" s="114"/>
      <c r="NP24" s="114"/>
      <c r="NQ24" s="114"/>
      <c r="NR24" s="114"/>
      <c r="NS24" s="114"/>
      <c r="NT24" s="114"/>
      <c r="NU24" s="114"/>
      <c r="NV24" s="114"/>
      <c r="NW24" s="114"/>
      <c r="NX24" s="114"/>
      <c r="NY24" s="114"/>
      <c r="NZ24" s="114"/>
      <c r="OA24" s="114"/>
      <c r="OB24" s="114"/>
      <c r="OC24" s="114"/>
      <c r="OD24" s="114"/>
      <c r="OE24" s="114"/>
      <c r="OF24" s="114"/>
      <c r="OG24" s="114"/>
      <c r="OH24" s="114"/>
      <c r="OI24" s="114"/>
      <c r="OJ24" s="114"/>
      <c r="OK24" s="114"/>
      <c r="OL24" s="114"/>
      <c r="OM24" s="114"/>
      <c r="ON24" s="114"/>
      <c r="OO24" s="114"/>
      <c r="OP24" s="114"/>
      <c r="OQ24" s="114"/>
      <c r="OR24" s="114"/>
      <c r="OS24" s="114"/>
      <c r="OT24" s="114"/>
      <c r="OU24" s="114"/>
      <c r="OV24" s="114"/>
      <c r="OW24" s="114"/>
      <c r="OX24" s="114"/>
      <c r="OY24" s="114"/>
      <c r="OZ24" s="114"/>
      <c r="PA24" s="114"/>
      <c r="PB24" s="114"/>
      <c r="PC24" s="114"/>
      <c r="PD24" s="114"/>
      <c r="PE24" s="114"/>
    </row>
    <row r="25" spans="1:421" s="73" customFormat="1" ht="30" customHeight="1" x14ac:dyDescent="0.3">
      <c r="A25" s="114"/>
      <c r="B25" s="1"/>
      <c r="C25" s="1"/>
      <c r="D25" s="292" t="s">
        <v>638</v>
      </c>
      <c r="F25" s="517" t="str">
        <f>IF(F23="","",U25)</f>
        <v/>
      </c>
      <c r="G25" s="517"/>
      <c r="H25" s="517"/>
      <c r="I25" s="517"/>
      <c r="J25" s="517"/>
      <c r="K25" s="517"/>
      <c r="L25" s="517"/>
      <c r="M25" s="517"/>
      <c r="N25" s="517"/>
      <c r="O25" s="517"/>
      <c r="P25" s="1"/>
      <c r="Q25" s="114"/>
      <c r="S25" s="293" t="s">
        <v>639</v>
      </c>
      <c r="T25" s="294" t="e">
        <f>VLOOKUP(F23,'4.2 Kategorie A &amp; B'!I4:J31,2,FALSE)</f>
        <v>#N/A</v>
      </c>
      <c r="U25" s="293" t="e">
        <f>VLOOKUP(T25,T22:U23,2,FALSE)</f>
        <v>#N/A</v>
      </c>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c r="IF25" s="114"/>
      <c r="IG25" s="114"/>
      <c r="IH25" s="114"/>
      <c r="II25" s="114"/>
      <c r="IJ25" s="114"/>
      <c r="IK25" s="114"/>
      <c r="IL25" s="114"/>
      <c r="IM25" s="114"/>
      <c r="IN25" s="114"/>
      <c r="IO25" s="114"/>
      <c r="IP25" s="114"/>
      <c r="IQ25" s="114"/>
      <c r="IR25" s="114"/>
      <c r="IS25" s="114"/>
      <c r="IT25" s="114"/>
      <c r="IU25" s="114"/>
      <c r="IV25" s="114"/>
      <c r="IW25" s="114"/>
      <c r="IX25" s="114"/>
      <c r="IY25" s="114"/>
      <c r="IZ25" s="114"/>
      <c r="JA25" s="114"/>
      <c r="JB25" s="114"/>
      <c r="JC25" s="114"/>
      <c r="JD25" s="114"/>
      <c r="JE25" s="114"/>
      <c r="JF25" s="114"/>
      <c r="JG25" s="114"/>
      <c r="JH25" s="114"/>
      <c r="JI25" s="114"/>
      <c r="JJ25" s="114"/>
      <c r="JK25" s="114"/>
      <c r="JL25" s="114"/>
      <c r="JM25" s="114"/>
      <c r="JN25" s="114"/>
      <c r="JO25" s="114"/>
      <c r="JP25" s="114"/>
      <c r="JQ25" s="114"/>
      <c r="JR25" s="114"/>
      <c r="JS25" s="114"/>
      <c r="JT25" s="114"/>
      <c r="JU25" s="114"/>
      <c r="JV25" s="114"/>
      <c r="JW25" s="114"/>
      <c r="JX25" s="114"/>
      <c r="JY25" s="114"/>
      <c r="JZ25" s="114"/>
      <c r="KA25" s="114"/>
      <c r="KB25" s="114"/>
      <c r="KC25" s="114"/>
      <c r="KD25" s="114"/>
      <c r="KE25" s="114"/>
      <c r="KF25" s="114"/>
      <c r="KG25" s="114"/>
      <c r="KH25" s="114"/>
      <c r="KI25" s="114"/>
      <c r="KJ25" s="114"/>
      <c r="KK25" s="114"/>
      <c r="KL25" s="114"/>
      <c r="KM25" s="114"/>
      <c r="KN25" s="114"/>
      <c r="KO25" s="114"/>
      <c r="KP25" s="114"/>
      <c r="KQ25" s="114"/>
      <c r="KR25" s="114"/>
      <c r="KS25" s="114"/>
      <c r="KT25" s="114"/>
      <c r="KU25" s="114"/>
      <c r="KV25" s="114"/>
      <c r="KW25" s="114"/>
      <c r="KX25" s="114"/>
      <c r="KY25" s="114"/>
      <c r="KZ25" s="114"/>
      <c r="LA25" s="114"/>
      <c r="LB25" s="114"/>
      <c r="LC25" s="114"/>
      <c r="LD25" s="114"/>
      <c r="LE25" s="114"/>
      <c r="LF25" s="114"/>
      <c r="LG25" s="114"/>
      <c r="LH25" s="114"/>
      <c r="LI25" s="114"/>
      <c r="LJ25" s="114"/>
      <c r="LK25" s="114"/>
      <c r="LL25" s="114"/>
      <c r="LM25" s="114"/>
      <c r="LN25" s="114"/>
      <c r="LO25" s="114"/>
      <c r="LP25" s="114"/>
      <c r="LQ25" s="114"/>
      <c r="LR25" s="114"/>
      <c r="LS25" s="114"/>
      <c r="LT25" s="114"/>
      <c r="LU25" s="114"/>
      <c r="LV25" s="114"/>
      <c r="LW25" s="114"/>
      <c r="LX25" s="114"/>
      <c r="LY25" s="114"/>
      <c r="LZ25" s="114"/>
      <c r="MA25" s="114"/>
      <c r="MB25" s="114"/>
      <c r="MC25" s="114"/>
      <c r="MD25" s="114"/>
      <c r="ME25" s="114"/>
      <c r="MF25" s="114"/>
      <c r="MG25" s="114"/>
      <c r="MH25" s="114"/>
      <c r="MI25" s="114"/>
      <c r="MJ25" s="114"/>
      <c r="MK25" s="114"/>
      <c r="ML25" s="114"/>
      <c r="MM25" s="114"/>
      <c r="MN25" s="114"/>
      <c r="MO25" s="114"/>
      <c r="MP25" s="114"/>
      <c r="MQ25" s="114"/>
      <c r="MR25" s="114"/>
      <c r="MS25" s="114"/>
      <c r="MT25" s="114"/>
      <c r="MU25" s="114"/>
      <c r="MV25" s="114"/>
      <c r="MW25" s="114"/>
      <c r="MX25" s="114"/>
      <c r="MY25" s="114"/>
      <c r="MZ25" s="114"/>
      <c r="NA25" s="114"/>
      <c r="NB25" s="114"/>
      <c r="NC25" s="114"/>
      <c r="ND25" s="114"/>
      <c r="NE25" s="114"/>
      <c r="NF25" s="114"/>
      <c r="NG25" s="114"/>
      <c r="NH25" s="114"/>
      <c r="NI25" s="114"/>
      <c r="NJ25" s="114"/>
      <c r="NK25" s="114"/>
      <c r="NL25" s="114"/>
      <c r="NM25" s="114"/>
      <c r="NN25" s="114"/>
      <c r="NO25" s="114"/>
      <c r="NP25" s="114"/>
      <c r="NQ25" s="114"/>
      <c r="NR25" s="114"/>
      <c r="NS25" s="114"/>
      <c r="NT25" s="114"/>
      <c r="NU25" s="114"/>
      <c r="NV25" s="114"/>
      <c r="NW25" s="114"/>
      <c r="NX25" s="114"/>
      <c r="NY25" s="114"/>
      <c r="NZ25" s="114"/>
      <c r="OA25" s="114"/>
      <c r="OB25" s="114"/>
      <c r="OC25" s="114"/>
      <c r="OD25" s="114"/>
      <c r="OE25" s="114"/>
      <c r="OF25" s="114"/>
      <c r="OG25" s="114"/>
      <c r="OH25" s="114"/>
      <c r="OI25" s="114"/>
      <c r="OJ25" s="114"/>
      <c r="OK25" s="114"/>
      <c r="OL25" s="114"/>
      <c r="OM25" s="114"/>
      <c r="ON25" s="114"/>
      <c r="OO25" s="114"/>
      <c r="OP25" s="114"/>
      <c r="OQ25" s="114"/>
      <c r="OR25" s="114"/>
      <c r="OS25" s="114"/>
      <c r="OT25" s="114"/>
      <c r="OU25" s="114"/>
      <c r="OV25" s="114"/>
      <c r="OW25" s="114"/>
      <c r="OX25" s="114"/>
      <c r="OY25" s="114"/>
      <c r="OZ25" s="114"/>
      <c r="PA25" s="114"/>
      <c r="PB25" s="114"/>
      <c r="PC25" s="114"/>
      <c r="PD25" s="114"/>
      <c r="PE25" s="114"/>
    </row>
    <row r="26" spans="1:421" s="73" customFormat="1" ht="16.5" customHeight="1" x14ac:dyDescent="0.3">
      <c r="A26" s="114"/>
      <c r="B26" s="1"/>
      <c r="C26" s="1"/>
      <c r="D26" s="292"/>
      <c r="E26" s="9"/>
      <c r="F26" s="1"/>
      <c r="G26" s="1"/>
      <c r="H26" s="1"/>
      <c r="I26" s="1"/>
      <c r="J26" s="1"/>
      <c r="K26" s="1"/>
      <c r="L26" s="1"/>
      <c r="M26" s="1"/>
      <c r="N26" s="1"/>
      <c r="O26" s="1"/>
      <c r="P26" s="1"/>
      <c r="Q26" s="114"/>
      <c r="S26" s="293" t="s">
        <v>470</v>
      </c>
      <c r="T26" s="294" t="e">
        <f>VLOOKUP(F23,'4.2 Kategorie A &amp; B'!I4:K31,3,FALSE)</f>
        <v>#N/A</v>
      </c>
      <c r="U26" s="293" t="e">
        <f>VLOOKUP(T26,T22:U23,2,FALSE)</f>
        <v>#N/A</v>
      </c>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c r="IF26" s="114"/>
      <c r="IG26" s="114"/>
      <c r="IH26" s="114"/>
      <c r="II26" s="114"/>
      <c r="IJ26" s="114"/>
      <c r="IK26" s="114"/>
      <c r="IL26" s="114"/>
      <c r="IM26" s="114"/>
      <c r="IN26" s="114"/>
      <c r="IO26" s="114"/>
      <c r="IP26" s="114"/>
      <c r="IQ26" s="114"/>
      <c r="IR26" s="114"/>
      <c r="IS26" s="114"/>
      <c r="IT26" s="114"/>
      <c r="IU26" s="114"/>
      <c r="IV26" s="114"/>
      <c r="IW26" s="114"/>
      <c r="IX26" s="114"/>
      <c r="IY26" s="114"/>
      <c r="IZ26" s="114"/>
      <c r="JA26" s="114"/>
      <c r="JB26" s="114"/>
      <c r="JC26" s="114"/>
      <c r="JD26" s="114"/>
      <c r="JE26" s="114"/>
      <c r="JF26" s="114"/>
      <c r="JG26" s="114"/>
      <c r="JH26" s="114"/>
      <c r="JI26" s="114"/>
      <c r="JJ26" s="114"/>
      <c r="JK26" s="114"/>
      <c r="JL26" s="114"/>
      <c r="JM26" s="114"/>
      <c r="JN26" s="114"/>
      <c r="JO26" s="114"/>
      <c r="JP26" s="114"/>
      <c r="JQ26" s="114"/>
      <c r="JR26" s="114"/>
      <c r="JS26" s="114"/>
      <c r="JT26" s="114"/>
      <c r="JU26" s="114"/>
      <c r="JV26" s="114"/>
      <c r="JW26" s="114"/>
      <c r="JX26" s="114"/>
      <c r="JY26" s="114"/>
      <c r="JZ26" s="114"/>
      <c r="KA26" s="114"/>
      <c r="KB26" s="114"/>
      <c r="KC26" s="114"/>
      <c r="KD26" s="114"/>
      <c r="KE26" s="114"/>
      <c r="KF26" s="114"/>
      <c r="KG26" s="114"/>
      <c r="KH26" s="114"/>
      <c r="KI26" s="114"/>
      <c r="KJ26" s="114"/>
      <c r="KK26" s="114"/>
      <c r="KL26" s="114"/>
      <c r="KM26" s="114"/>
      <c r="KN26" s="114"/>
      <c r="KO26" s="114"/>
      <c r="KP26" s="114"/>
      <c r="KQ26" s="114"/>
      <c r="KR26" s="114"/>
      <c r="KS26" s="114"/>
      <c r="KT26" s="114"/>
      <c r="KU26" s="114"/>
      <c r="KV26" s="114"/>
      <c r="KW26" s="114"/>
      <c r="KX26" s="114"/>
      <c r="KY26" s="114"/>
      <c r="KZ26" s="114"/>
      <c r="LA26" s="114"/>
      <c r="LB26" s="114"/>
      <c r="LC26" s="114"/>
      <c r="LD26" s="114"/>
      <c r="LE26" s="114"/>
      <c r="LF26" s="114"/>
      <c r="LG26" s="114"/>
      <c r="LH26" s="114"/>
      <c r="LI26" s="114"/>
      <c r="LJ26" s="114"/>
      <c r="LK26" s="114"/>
      <c r="LL26" s="114"/>
      <c r="LM26" s="114"/>
      <c r="LN26" s="114"/>
      <c r="LO26" s="114"/>
      <c r="LP26" s="114"/>
      <c r="LQ26" s="114"/>
      <c r="LR26" s="114"/>
      <c r="LS26" s="114"/>
      <c r="LT26" s="114"/>
      <c r="LU26" s="114"/>
      <c r="LV26" s="114"/>
      <c r="LW26" s="114"/>
      <c r="LX26" s="114"/>
      <c r="LY26" s="114"/>
      <c r="LZ26" s="114"/>
      <c r="MA26" s="114"/>
      <c r="MB26" s="114"/>
      <c r="MC26" s="114"/>
      <c r="MD26" s="114"/>
      <c r="ME26" s="114"/>
      <c r="MF26" s="114"/>
      <c r="MG26" s="114"/>
      <c r="MH26" s="114"/>
      <c r="MI26" s="114"/>
      <c r="MJ26" s="114"/>
      <c r="MK26" s="114"/>
      <c r="ML26" s="114"/>
      <c r="MM26" s="114"/>
      <c r="MN26" s="114"/>
      <c r="MO26" s="114"/>
      <c r="MP26" s="114"/>
      <c r="MQ26" s="114"/>
      <c r="MR26" s="114"/>
      <c r="MS26" s="114"/>
      <c r="MT26" s="114"/>
      <c r="MU26" s="114"/>
      <c r="MV26" s="114"/>
      <c r="MW26" s="114"/>
      <c r="MX26" s="114"/>
      <c r="MY26" s="114"/>
      <c r="MZ26" s="114"/>
      <c r="NA26" s="114"/>
      <c r="NB26" s="114"/>
      <c r="NC26" s="114"/>
      <c r="ND26" s="114"/>
      <c r="NE26" s="114"/>
      <c r="NF26" s="114"/>
      <c r="NG26" s="114"/>
      <c r="NH26" s="114"/>
      <c r="NI26" s="114"/>
      <c r="NJ26" s="114"/>
      <c r="NK26" s="114"/>
      <c r="NL26" s="114"/>
      <c r="NM26" s="114"/>
      <c r="NN26" s="114"/>
      <c r="NO26" s="114"/>
      <c r="NP26" s="114"/>
      <c r="NQ26" s="114"/>
      <c r="NR26" s="114"/>
      <c r="NS26" s="114"/>
      <c r="NT26" s="114"/>
      <c r="NU26" s="114"/>
      <c r="NV26" s="114"/>
      <c r="NW26" s="114"/>
      <c r="NX26" s="114"/>
      <c r="NY26" s="114"/>
      <c r="NZ26" s="114"/>
      <c r="OA26" s="114"/>
      <c r="OB26" s="114"/>
      <c r="OC26" s="114"/>
      <c r="OD26" s="114"/>
      <c r="OE26" s="114"/>
      <c r="OF26" s="114"/>
      <c r="OG26" s="114"/>
      <c r="OH26" s="114"/>
      <c r="OI26" s="114"/>
      <c r="OJ26" s="114"/>
      <c r="OK26" s="114"/>
      <c r="OL26" s="114"/>
      <c r="OM26" s="114"/>
      <c r="ON26" s="114"/>
      <c r="OO26" s="114"/>
      <c r="OP26" s="114"/>
      <c r="OQ26" s="114"/>
      <c r="OR26" s="114"/>
      <c r="OS26" s="114"/>
      <c r="OT26" s="114"/>
      <c r="OU26" s="114"/>
      <c r="OV26" s="114"/>
      <c r="OW26" s="114"/>
      <c r="OX26" s="114"/>
      <c r="OY26" s="114"/>
      <c r="OZ26" s="114"/>
      <c r="PA26" s="114"/>
      <c r="PB26" s="114"/>
      <c r="PC26" s="114"/>
      <c r="PD26" s="114"/>
      <c r="PE26" s="114"/>
    </row>
    <row r="27" spans="1:421" s="73" customFormat="1" ht="30" customHeight="1" x14ac:dyDescent="0.3">
      <c r="A27" s="114"/>
      <c r="B27" s="1"/>
      <c r="C27" s="1"/>
      <c r="D27" s="292" t="s">
        <v>469</v>
      </c>
      <c r="E27" s="9"/>
      <c r="F27" s="517" t="str">
        <f>IF(F23="","",U26)</f>
        <v/>
      </c>
      <c r="G27" s="517"/>
      <c r="H27" s="517"/>
      <c r="I27" s="517"/>
      <c r="J27" s="517"/>
      <c r="K27" s="517"/>
      <c r="L27" s="517"/>
      <c r="M27" s="517"/>
      <c r="N27" s="517"/>
      <c r="O27" s="517"/>
      <c r="P27" s="1"/>
      <c r="Q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P27" s="114"/>
      <c r="HQ27" s="114"/>
      <c r="HR27" s="114"/>
      <c r="HS27" s="114"/>
      <c r="HT27" s="114"/>
      <c r="HU27" s="114"/>
      <c r="HV27" s="114"/>
      <c r="HW27" s="114"/>
      <c r="HX27" s="114"/>
      <c r="HY27" s="114"/>
      <c r="HZ27" s="114"/>
      <c r="IA27" s="114"/>
      <c r="IB27" s="114"/>
      <c r="IC27" s="114"/>
      <c r="ID27" s="114"/>
      <c r="IE27" s="114"/>
      <c r="IF27" s="114"/>
      <c r="IG27" s="114"/>
      <c r="IH27" s="114"/>
      <c r="II27" s="114"/>
      <c r="IJ27" s="114"/>
      <c r="IK27" s="114"/>
      <c r="IL27" s="114"/>
      <c r="IM27" s="114"/>
      <c r="IN27" s="114"/>
      <c r="IO27" s="114"/>
      <c r="IP27" s="114"/>
      <c r="IQ27" s="114"/>
      <c r="IR27" s="114"/>
      <c r="IS27" s="114"/>
      <c r="IT27" s="114"/>
      <c r="IU27" s="114"/>
      <c r="IV27" s="114"/>
      <c r="IW27" s="114"/>
      <c r="IX27" s="114"/>
      <c r="IY27" s="114"/>
      <c r="IZ27" s="114"/>
      <c r="JA27" s="114"/>
      <c r="JB27" s="114"/>
      <c r="JC27" s="114"/>
      <c r="JD27" s="114"/>
      <c r="JE27" s="114"/>
      <c r="JF27" s="114"/>
      <c r="JG27" s="114"/>
      <c r="JH27" s="114"/>
      <c r="JI27" s="114"/>
      <c r="JJ27" s="114"/>
      <c r="JK27" s="114"/>
      <c r="JL27" s="114"/>
      <c r="JM27" s="114"/>
      <c r="JN27" s="114"/>
      <c r="JO27" s="114"/>
      <c r="JP27" s="114"/>
      <c r="JQ27" s="114"/>
      <c r="JR27" s="114"/>
      <c r="JS27" s="114"/>
      <c r="JT27" s="114"/>
      <c r="JU27" s="114"/>
      <c r="JV27" s="114"/>
      <c r="JW27" s="114"/>
      <c r="JX27" s="114"/>
      <c r="JY27" s="114"/>
      <c r="JZ27" s="114"/>
      <c r="KA27" s="114"/>
      <c r="KB27" s="114"/>
      <c r="KC27" s="114"/>
      <c r="KD27" s="114"/>
      <c r="KE27" s="114"/>
      <c r="KF27" s="114"/>
      <c r="KG27" s="114"/>
      <c r="KH27" s="114"/>
      <c r="KI27" s="114"/>
      <c r="KJ27" s="114"/>
      <c r="KK27" s="114"/>
      <c r="KL27" s="114"/>
      <c r="KM27" s="114"/>
      <c r="KN27" s="114"/>
      <c r="KO27" s="114"/>
      <c r="KP27" s="114"/>
      <c r="KQ27" s="114"/>
      <c r="KR27" s="114"/>
      <c r="KS27" s="114"/>
      <c r="KT27" s="114"/>
      <c r="KU27" s="114"/>
      <c r="KV27" s="114"/>
      <c r="KW27" s="114"/>
      <c r="KX27" s="114"/>
      <c r="KY27" s="114"/>
      <c r="KZ27" s="114"/>
      <c r="LA27" s="114"/>
      <c r="LB27" s="114"/>
      <c r="LC27" s="114"/>
      <c r="LD27" s="114"/>
      <c r="LE27" s="114"/>
      <c r="LF27" s="114"/>
      <c r="LG27" s="114"/>
      <c r="LH27" s="114"/>
      <c r="LI27" s="114"/>
      <c r="LJ27" s="114"/>
      <c r="LK27" s="114"/>
      <c r="LL27" s="114"/>
      <c r="LM27" s="114"/>
      <c r="LN27" s="114"/>
      <c r="LO27" s="114"/>
      <c r="LP27" s="114"/>
      <c r="LQ27" s="114"/>
      <c r="LR27" s="114"/>
      <c r="LS27" s="114"/>
      <c r="LT27" s="114"/>
      <c r="LU27" s="114"/>
      <c r="LV27" s="114"/>
      <c r="LW27" s="114"/>
      <c r="LX27" s="114"/>
      <c r="LY27" s="114"/>
      <c r="LZ27" s="114"/>
      <c r="MA27" s="114"/>
      <c r="MB27" s="114"/>
      <c r="MC27" s="114"/>
      <c r="MD27" s="114"/>
      <c r="ME27" s="114"/>
      <c r="MF27" s="114"/>
      <c r="MG27" s="114"/>
      <c r="MH27" s="114"/>
      <c r="MI27" s="114"/>
      <c r="MJ27" s="114"/>
      <c r="MK27" s="114"/>
      <c r="ML27" s="114"/>
      <c r="MM27" s="114"/>
      <c r="MN27" s="114"/>
      <c r="MO27" s="114"/>
      <c r="MP27" s="114"/>
      <c r="MQ27" s="114"/>
      <c r="MR27" s="114"/>
      <c r="MS27" s="114"/>
      <c r="MT27" s="114"/>
      <c r="MU27" s="114"/>
      <c r="MV27" s="114"/>
      <c r="MW27" s="114"/>
      <c r="MX27" s="114"/>
      <c r="MY27" s="114"/>
      <c r="MZ27" s="114"/>
      <c r="NA27" s="114"/>
      <c r="NB27" s="114"/>
      <c r="NC27" s="114"/>
      <c r="ND27" s="114"/>
      <c r="NE27" s="114"/>
      <c r="NF27" s="114"/>
      <c r="NG27" s="114"/>
      <c r="NH27" s="114"/>
      <c r="NI27" s="114"/>
      <c r="NJ27" s="114"/>
      <c r="NK27" s="114"/>
      <c r="NL27" s="114"/>
      <c r="NM27" s="114"/>
      <c r="NN27" s="114"/>
      <c r="NO27" s="114"/>
      <c r="NP27" s="114"/>
      <c r="NQ27" s="114"/>
      <c r="NR27" s="114"/>
      <c r="NS27" s="114"/>
      <c r="NT27" s="114"/>
      <c r="NU27" s="114"/>
      <c r="NV27" s="114"/>
      <c r="NW27" s="114"/>
      <c r="NX27" s="114"/>
      <c r="NY27" s="114"/>
      <c r="NZ27" s="114"/>
      <c r="OA27" s="114"/>
      <c r="OB27" s="114"/>
      <c r="OC27" s="114"/>
      <c r="OD27" s="114"/>
      <c r="OE27" s="114"/>
      <c r="OF27" s="114"/>
      <c r="OG27" s="114"/>
      <c r="OH27" s="114"/>
      <c r="OI27" s="114"/>
      <c r="OJ27" s="114"/>
      <c r="OK27" s="114"/>
      <c r="OL27" s="114"/>
      <c r="OM27" s="114"/>
      <c r="ON27" s="114"/>
      <c r="OO27" s="114"/>
      <c r="OP27" s="114"/>
      <c r="OQ27" s="114"/>
      <c r="OR27" s="114"/>
      <c r="OS27" s="114"/>
      <c r="OT27" s="114"/>
      <c r="OU27" s="114"/>
      <c r="OV27" s="114"/>
      <c r="OW27" s="114"/>
      <c r="OX27" s="114"/>
      <c r="OY27" s="114"/>
      <c r="OZ27" s="114"/>
      <c r="PA27" s="114"/>
      <c r="PB27" s="114"/>
      <c r="PC27" s="114"/>
      <c r="PD27" s="114"/>
      <c r="PE27" s="114"/>
    </row>
    <row r="28" spans="1:421" s="73" customFormat="1" ht="16.5" customHeight="1" x14ac:dyDescent="0.3">
      <c r="A28" s="114"/>
      <c r="B28" s="1"/>
      <c r="C28" s="1"/>
      <c r="D28" s="1"/>
      <c r="E28" s="9"/>
      <c r="F28" s="1"/>
      <c r="G28" s="1"/>
      <c r="H28" s="1"/>
      <c r="I28" s="1"/>
      <c r="J28" s="1"/>
      <c r="K28" s="1"/>
      <c r="L28" s="1"/>
      <c r="M28" s="1"/>
      <c r="N28" s="1"/>
      <c r="O28" s="1"/>
      <c r="P28" s="1"/>
      <c r="Q28" s="114"/>
      <c r="S28" s="116"/>
      <c r="T28" s="116"/>
      <c r="U28" s="116"/>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P28" s="114"/>
      <c r="HQ28" s="114"/>
      <c r="HR28" s="114"/>
      <c r="HS28" s="114"/>
      <c r="HT28" s="114"/>
      <c r="HU28" s="114"/>
      <c r="HV28" s="114"/>
      <c r="HW28" s="114"/>
      <c r="HX28" s="114"/>
      <c r="HY28" s="114"/>
      <c r="HZ28" s="114"/>
      <c r="IA28" s="114"/>
      <c r="IB28" s="114"/>
      <c r="IC28" s="114"/>
      <c r="ID28" s="114"/>
      <c r="IE28" s="114"/>
      <c r="IF28" s="114"/>
      <c r="IG28" s="114"/>
      <c r="IH28" s="114"/>
      <c r="II28" s="114"/>
      <c r="IJ28" s="114"/>
      <c r="IK28" s="114"/>
      <c r="IL28" s="114"/>
      <c r="IM28" s="114"/>
      <c r="IN28" s="114"/>
      <c r="IO28" s="114"/>
      <c r="IP28" s="114"/>
      <c r="IQ28" s="114"/>
      <c r="IR28" s="114"/>
      <c r="IS28" s="114"/>
      <c r="IT28" s="114"/>
      <c r="IU28" s="114"/>
      <c r="IV28" s="114"/>
      <c r="IW28" s="114"/>
      <c r="IX28" s="114"/>
      <c r="IY28" s="114"/>
      <c r="IZ28" s="114"/>
      <c r="JA28" s="114"/>
      <c r="JB28" s="114"/>
      <c r="JC28" s="114"/>
      <c r="JD28" s="114"/>
      <c r="JE28" s="114"/>
      <c r="JF28" s="114"/>
      <c r="JG28" s="114"/>
      <c r="JH28" s="114"/>
      <c r="JI28" s="114"/>
      <c r="JJ28" s="114"/>
      <c r="JK28" s="114"/>
      <c r="JL28" s="114"/>
      <c r="JM28" s="114"/>
      <c r="JN28" s="114"/>
      <c r="JO28" s="114"/>
      <c r="JP28" s="114"/>
      <c r="JQ28" s="114"/>
      <c r="JR28" s="114"/>
      <c r="JS28" s="114"/>
      <c r="JT28" s="114"/>
      <c r="JU28" s="114"/>
      <c r="JV28" s="114"/>
      <c r="JW28" s="114"/>
      <c r="JX28" s="114"/>
      <c r="JY28" s="114"/>
      <c r="JZ28" s="114"/>
      <c r="KA28" s="114"/>
      <c r="KB28" s="114"/>
      <c r="KC28" s="114"/>
      <c r="KD28" s="114"/>
      <c r="KE28" s="114"/>
      <c r="KF28" s="114"/>
      <c r="KG28" s="114"/>
      <c r="KH28" s="114"/>
      <c r="KI28" s="114"/>
      <c r="KJ28" s="114"/>
      <c r="KK28" s="114"/>
      <c r="KL28" s="114"/>
      <c r="KM28" s="114"/>
      <c r="KN28" s="114"/>
      <c r="KO28" s="114"/>
      <c r="KP28" s="114"/>
      <c r="KQ28" s="114"/>
      <c r="KR28" s="114"/>
      <c r="KS28" s="114"/>
      <c r="KT28" s="114"/>
      <c r="KU28" s="114"/>
      <c r="KV28" s="114"/>
      <c r="KW28" s="114"/>
      <c r="KX28" s="114"/>
      <c r="KY28" s="114"/>
      <c r="KZ28" s="114"/>
      <c r="LA28" s="114"/>
      <c r="LB28" s="114"/>
      <c r="LC28" s="114"/>
      <c r="LD28" s="114"/>
      <c r="LE28" s="114"/>
      <c r="LF28" s="114"/>
      <c r="LG28" s="114"/>
      <c r="LH28" s="114"/>
      <c r="LI28" s="114"/>
      <c r="LJ28" s="114"/>
      <c r="LK28" s="114"/>
      <c r="LL28" s="114"/>
      <c r="LM28" s="114"/>
      <c r="LN28" s="114"/>
      <c r="LO28" s="114"/>
      <c r="LP28" s="114"/>
      <c r="LQ28" s="114"/>
      <c r="LR28" s="114"/>
      <c r="LS28" s="114"/>
      <c r="LT28" s="114"/>
      <c r="LU28" s="114"/>
      <c r="LV28" s="114"/>
      <c r="LW28" s="114"/>
      <c r="LX28" s="114"/>
      <c r="LY28" s="114"/>
      <c r="LZ28" s="114"/>
      <c r="MA28" s="114"/>
      <c r="MB28" s="114"/>
      <c r="MC28" s="114"/>
      <c r="MD28" s="114"/>
      <c r="ME28" s="114"/>
      <c r="MF28" s="114"/>
      <c r="MG28" s="114"/>
      <c r="MH28" s="114"/>
      <c r="MI28" s="114"/>
      <c r="MJ28" s="114"/>
      <c r="MK28" s="114"/>
      <c r="ML28" s="114"/>
      <c r="MM28" s="114"/>
      <c r="MN28" s="114"/>
      <c r="MO28" s="114"/>
      <c r="MP28" s="114"/>
      <c r="MQ28" s="114"/>
      <c r="MR28" s="114"/>
      <c r="MS28" s="114"/>
      <c r="MT28" s="114"/>
      <c r="MU28" s="114"/>
      <c r="MV28" s="114"/>
      <c r="MW28" s="114"/>
      <c r="MX28" s="114"/>
      <c r="MY28" s="114"/>
      <c r="MZ28" s="114"/>
      <c r="NA28" s="114"/>
      <c r="NB28" s="114"/>
      <c r="NC28" s="114"/>
      <c r="ND28" s="114"/>
      <c r="NE28" s="114"/>
      <c r="NF28" s="114"/>
      <c r="NG28" s="114"/>
      <c r="NH28" s="114"/>
      <c r="NI28" s="114"/>
      <c r="NJ28" s="114"/>
      <c r="NK28" s="114"/>
      <c r="NL28" s="114"/>
      <c r="NM28" s="114"/>
      <c r="NN28" s="114"/>
      <c r="NO28" s="114"/>
      <c r="NP28" s="114"/>
      <c r="NQ28" s="114"/>
      <c r="NR28" s="114"/>
      <c r="NS28" s="114"/>
      <c r="NT28" s="114"/>
      <c r="NU28" s="114"/>
      <c r="NV28" s="114"/>
      <c r="NW28" s="114"/>
      <c r="NX28" s="114"/>
      <c r="NY28" s="114"/>
      <c r="NZ28" s="114"/>
      <c r="OA28" s="114"/>
      <c r="OB28" s="114"/>
      <c r="OC28" s="114"/>
      <c r="OD28" s="114"/>
      <c r="OE28" s="114"/>
      <c r="OF28" s="114"/>
      <c r="OG28" s="114"/>
      <c r="OH28" s="114"/>
      <c r="OI28" s="114"/>
      <c r="OJ28" s="114"/>
      <c r="OK28" s="114"/>
      <c r="OL28" s="114"/>
      <c r="OM28" s="114"/>
      <c r="ON28" s="114"/>
      <c r="OO28" s="114"/>
      <c r="OP28" s="114"/>
      <c r="OQ28" s="114"/>
      <c r="OR28" s="114"/>
      <c r="OS28" s="114"/>
      <c r="OT28" s="114"/>
      <c r="OU28" s="114"/>
      <c r="OV28" s="114"/>
      <c r="OW28" s="114"/>
      <c r="OX28" s="114"/>
      <c r="OY28" s="114"/>
      <c r="OZ28" s="114"/>
      <c r="PA28" s="114"/>
      <c r="PB28" s="114"/>
      <c r="PC28" s="114"/>
      <c r="PD28" s="114"/>
      <c r="PE28" s="114"/>
    </row>
    <row r="29" spans="1:421" s="73" customFormat="1" ht="16.5" hidden="1" customHeight="1" x14ac:dyDescent="0.3">
      <c r="A29" s="114"/>
      <c r="B29" s="1"/>
      <c r="C29" s="1"/>
      <c r="D29" s="520" t="s">
        <v>468</v>
      </c>
      <c r="E29" s="520"/>
      <c r="F29" s="519"/>
      <c r="G29" s="519"/>
      <c r="H29" s="519"/>
      <c r="I29" s="519"/>
      <c r="J29" s="519"/>
      <c r="K29" s="519"/>
      <c r="L29" s="519"/>
      <c r="M29" s="519"/>
      <c r="N29" s="519"/>
      <c r="O29" s="519"/>
      <c r="P29" s="1"/>
      <c r="Q29" s="114"/>
      <c r="U29" s="414" t="s">
        <v>714</v>
      </c>
      <c r="V29" s="414" t="s">
        <v>712</v>
      </c>
      <c r="W29" s="414" t="s">
        <v>563</v>
      </c>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4"/>
      <c r="GM29" s="114"/>
      <c r="GN29" s="114"/>
      <c r="GO29" s="114"/>
      <c r="GP29" s="114"/>
      <c r="GQ29" s="114"/>
      <c r="GR29" s="114"/>
      <c r="GS29" s="114"/>
      <c r="GT29" s="114"/>
      <c r="GU29" s="114"/>
      <c r="GV29" s="114"/>
      <c r="GW29" s="114"/>
      <c r="GX29" s="114"/>
      <c r="GY29" s="114"/>
      <c r="GZ29" s="114"/>
      <c r="HA29" s="114"/>
      <c r="HB29" s="114"/>
      <c r="HC29" s="114"/>
      <c r="HD29" s="114"/>
      <c r="HE29" s="114"/>
      <c r="HF29" s="114"/>
      <c r="HG29" s="114"/>
      <c r="HH29" s="114"/>
      <c r="HI29" s="114"/>
      <c r="HJ29" s="114"/>
      <c r="HK29" s="114"/>
      <c r="HL29" s="114"/>
      <c r="HM29" s="114"/>
      <c r="HN29" s="114"/>
      <c r="HO29" s="114"/>
      <c r="HP29" s="114"/>
      <c r="HQ29" s="114"/>
      <c r="HR29" s="114"/>
      <c r="HS29" s="114"/>
      <c r="HT29" s="114"/>
      <c r="HU29" s="114"/>
      <c r="HV29" s="114"/>
      <c r="HW29" s="114"/>
      <c r="HX29" s="114"/>
      <c r="HY29" s="114"/>
      <c r="HZ29" s="114"/>
      <c r="IA29" s="114"/>
      <c r="IB29" s="114"/>
      <c r="IC29" s="114"/>
      <c r="ID29" s="114"/>
      <c r="IE29" s="114"/>
      <c r="IF29" s="114"/>
      <c r="IG29" s="114"/>
      <c r="IH29" s="114"/>
      <c r="II29" s="114"/>
      <c r="IJ29" s="114"/>
      <c r="IK29" s="114"/>
      <c r="IL29" s="114"/>
      <c r="IM29" s="114"/>
      <c r="IN29" s="114"/>
      <c r="IO29" s="114"/>
      <c r="IP29" s="114"/>
      <c r="IQ29" s="114"/>
      <c r="IR29" s="114"/>
      <c r="IS29" s="114"/>
      <c r="IT29" s="114"/>
      <c r="IU29" s="114"/>
      <c r="IV29" s="114"/>
      <c r="IW29" s="114"/>
      <c r="IX29" s="114"/>
      <c r="IY29" s="114"/>
      <c r="IZ29" s="114"/>
      <c r="JA29" s="114"/>
      <c r="JB29" s="114"/>
      <c r="JC29" s="114"/>
      <c r="JD29" s="114"/>
      <c r="JE29" s="114"/>
      <c r="JF29" s="114"/>
      <c r="JG29" s="114"/>
      <c r="JH29" s="114"/>
      <c r="JI29" s="114"/>
      <c r="JJ29" s="114"/>
      <c r="JK29" s="114"/>
      <c r="JL29" s="114"/>
      <c r="JM29" s="114"/>
      <c r="JN29" s="114"/>
      <c r="JO29" s="114"/>
      <c r="JP29" s="114"/>
      <c r="JQ29" s="114"/>
      <c r="JR29" s="114"/>
      <c r="JS29" s="114"/>
      <c r="JT29" s="114"/>
      <c r="JU29" s="114"/>
      <c r="JV29" s="114"/>
      <c r="JW29" s="114"/>
      <c r="JX29" s="114"/>
      <c r="JY29" s="114"/>
      <c r="JZ29" s="114"/>
      <c r="KA29" s="114"/>
      <c r="KB29" s="114"/>
      <c r="KC29" s="114"/>
      <c r="KD29" s="114"/>
      <c r="KE29" s="114"/>
      <c r="KF29" s="114"/>
      <c r="KG29" s="114"/>
      <c r="KH29" s="114"/>
      <c r="KI29" s="114"/>
      <c r="KJ29" s="114"/>
      <c r="KK29" s="114"/>
      <c r="KL29" s="114"/>
      <c r="KM29" s="114"/>
      <c r="KN29" s="114"/>
      <c r="KO29" s="114"/>
      <c r="KP29" s="114"/>
      <c r="KQ29" s="114"/>
      <c r="KR29" s="114"/>
      <c r="KS29" s="114"/>
      <c r="KT29" s="114"/>
      <c r="KU29" s="114"/>
      <c r="KV29" s="114"/>
      <c r="KW29" s="114"/>
      <c r="KX29" s="114"/>
      <c r="KY29" s="114"/>
      <c r="KZ29" s="114"/>
      <c r="LA29" s="114"/>
      <c r="LB29" s="114"/>
      <c r="LC29" s="114"/>
      <c r="LD29" s="114"/>
      <c r="LE29" s="114"/>
      <c r="LF29" s="114"/>
      <c r="LG29" s="114"/>
      <c r="LH29" s="114"/>
      <c r="LI29" s="114"/>
      <c r="LJ29" s="114"/>
      <c r="LK29" s="114"/>
      <c r="LL29" s="114"/>
      <c r="LM29" s="114"/>
      <c r="LN29" s="114"/>
      <c r="LO29" s="114"/>
      <c r="LP29" s="114"/>
      <c r="LQ29" s="114"/>
      <c r="LR29" s="114"/>
      <c r="LS29" s="114"/>
      <c r="LT29" s="114"/>
      <c r="LU29" s="114"/>
      <c r="LV29" s="114"/>
      <c r="LW29" s="114"/>
      <c r="LX29" s="114"/>
      <c r="LY29" s="114"/>
      <c r="LZ29" s="114"/>
      <c r="MA29" s="114"/>
      <c r="MB29" s="114"/>
      <c r="MC29" s="114"/>
      <c r="MD29" s="114"/>
      <c r="ME29" s="114"/>
      <c r="MF29" s="114"/>
      <c r="MG29" s="114"/>
      <c r="MH29" s="114"/>
      <c r="MI29" s="114"/>
      <c r="MJ29" s="114"/>
      <c r="MK29" s="114"/>
      <c r="ML29" s="114"/>
      <c r="MM29" s="114"/>
      <c r="MN29" s="114"/>
      <c r="MO29" s="114"/>
      <c r="MP29" s="114"/>
      <c r="MQ29" s="114"/>
      <c r="MR29" s="114"/>
      <c r="MS29" s="114"/>
      <c r="MT29" s="114"/>
      <c r="MU29" s="114"/>
      <c r="MV29" s="114"/>
      <c r="MW29" s="114"/>
      <c r="MX29" s="114"/>
      <c r="MY29" s="114"/>
      <c r="MZ29" s="114"/>
      <c r="NA29" s="114"/>
      <c r="NB29" s="114"/>
      <c r="NC29" s="114"/>
      <c r="ND29" s="114"/>
      <c r="NE29" s="114"/>
      <c r="NF29" s="114"/>
      <c r="NG29" s="114"/>
      <c r="NH29" s="114"/>
      <c r="NI29" s="114"/>
      <c r="NJ29" s="114"/>
      <c r="NK29" s="114"/>
      <c r="NL29" s="114"/>
      <c r="NM29" s="114"/>
      <c r="NN29" s="114"/>
      <c r="NO29" s="114"/>
      <c r="NP29" s="114"/>
      <c r="NQ29" s="114"/>
      <c r="NR29" s="114"/>
      <c r="NS29" s="114"/>
      <c r="NT29" s="114"/>
      <c r="NU29" s="114"/>
      <c r="NV29" s="114"/>
      <c r="NW29" s="114"/>
      <c r="NX29" s="114"/>
      <c r="NY29" s="114"/>
      <c r="NZ29" s="114"/>
      <c r="OA29" s="114"/>
      <c r="OB29" s="114"/>
      <c r="OC29" s="114"/>
      <c r="OD29" s="114"/>
      <c r="OE29" s="114"/>
      <c r="OF29" s="114"/>
      <c r="OG29" s="114"/>
      <c r="OH29" s="114"/>
      <c r="OI29" s="114"/>
      <c r="OJ29" s="114"/>
      <c r="OK29" s="114"/>
      <c r="OL29" s="114"/>
      <c r="OM29" s="114"/>
      <c r="ON29" s="114"/>
      <c r="OO29" s="114"/>
      <c r="OP29" s="114"/>
      <c r="OQ29" s="114"/>
      <c r="OR29" s="114"/>
      <c r="OS29" s="114"/>
      <c r="OT29" s="114"/>
      <c r="OU29" s="114"/>
      <c r="OV29" s="114"/>
      <c r="OW29" s="114"/>
      <c r="OX29" s="114"/>
      <c r="OY29" s="114"/>
      <c r="OZ29" s="114"/>
      <c r="PA29" s="114"/>
      <c r="PB29" s="114"/>
      <c r="PC29" s="114"/>
      <c r="PD29" s="114"/>
      <c r="PE29" s="114"/>
    </row>
    <row r="30" spans="1:421" s="73" customFormat="1" ht="16.5" hidden="1" customHeight="1" x14ac:dyDescent="0.3">
      <c r="A30" s="114"/>
      <c r="B30" s="1"/>
      <c r="C30" s="1"/>
      <c r="D30" s="520"/>
      <c r="E30" s="520"/>
      <c r="F30" s="519"/>
      <c r="G30" s="519"/>
      <c r="H30" s="519"/>
      <c r="I30" s="519"/>
      <c r="J30" s="519"/>
      <c r="K30" s="519"/>
      <c r="L30" s="519"/>
      <c r="M30" s="519"/>
      <c r="N30" s="519"/>
      <c r="O30" s="519"/>
      <c r="P30" s="1"/>
      <c r="Q30" s="114"/>
      <c r="U30" s="415" t="s">
        <v>708</v>
      </c>
      <c r="V30" s="415">
        <f>IF(F13=U11,1,0)</f>
        <v>0</v>
      </c>
      <c r="W30" s="416">
        <f>IF(F13=U11,1,0)</f>
        <v>0</v>
      </c>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P30" s="114"/>
      <c r="HQ30" s="114"/>
      <c r="HR30" s="114"/>
      <c r="HS30" s="114"/>
      <c r="HT30" s="114"/>
      <c r="HU30" s="114"/>
      <c r="HV30" s="114"/>
      <c r="HW30" s="114"/>
      <c r="HX30" s="114"/>
      <c r="HY30" s="114"/>
      <c r="HZ30" s="114"/>
      <c r="IA30" s="114"/>
      <c r="IB30" s="114"/>
      <c r="IC30" s="114"/>
      <c r="ID30" s="114"/>
      <c r="IE30" s="114"/>
      <c r="IF30" s="114"/>
      <c r="IG30" s="114"/>
      <c r="IH30" s="114"/>
      <c r="II30" s="114"/>
      <c r="IJ30" s="114"/>
      <c r="IK30" s="114"/>
      <c r="IL30" s="114"/>
      <c r="IM30" s="114"/>
      <c r="IN30" s="114"/>
      <c r="IO30" s="114"/>
      <c r="IP30" s="114"/>
      <c r="IQ30" s="114"/>
      <c r="IR30" s="114"/>
      <c r="IS30" s="114"/>
      <c r="IT30" s="114"/>
      <c r="IU30" s="114"/>
      <c r="IV30" s="114"/>
      <c r="IW30" s="114"/>
      <c r="IX30" s="114"/>
      <c r="IY30" s="114"/>
      <c r="IZ30" s="114"/>
      <c r="JA30" s="114"/>
      <c r="JB30" s="114"/>
      <c r="JC30" s="114"/>
      <c r="JD30" s="114"/>
      <c r="JE30" s="114"/>
      <c r="JF30" s="114"/>
      <c r="JG30" s="114"/>
      <c r="JH30" s="114"/>
      <c r="JI30" s="114"/>
      <c r="JJ30" s="114"/>
      <c r="JK30" s="114"/>
      <c r="JL30" s="114"/>
      <c r="JM30" s="114"/>
      <c r="JN30" s="114"/>
      <c r="JO30" s="114"/>
      <c r="JP30" s="114"/>
      <c r="JQ30" s="114"/>
      <c r="JR30" s="114"/>
      <c r="JS30" s="114"/>
      <c r="JT30" s="114"/>
      <c r="JU30" s="114"/>
      <c r="JV30" s="114"/>
      <c r="JW30" s="114"/>
      <c r="JX30" s="114"/>
      <c r="JY30" s="114"/>
      <c r="JZ30" s="114"/>
      <c r="KA30" s="114"/>
      <c r="KB30" s="114"/>
      <c r="KC30" s="114"/>
      <c r="KD30" s="114"/>
      <c r="KE30" s="114"/>
      <c r="KF30" s="114"/>
      <c r="KG30" s="114"/>
      <c r="KH30" s="114"/>
      <c r="KI30" s="114"/>
      <c r="KJ30" s="114"/>
      <c r="KK30" s="114"/>
      <c r="KL30" s="114"/>
      <c r="KM30" s="114"/>
      <c r="KN30" s="114"/>
      <c r="KO30" s="114"/>
      <c r="KP30" s="114"/>
      <c r="KQ30" s="114"/>
      <c r="KR30" s="114"/>
      <c r="KS30" s="114"/>
      <c r="KT30" s="114"/>
      <c r="KU30" s="114"/>
      <c r="KV30" s="114"/>
      <c r="KW30" s="114"/>
      <c r="KX30" s="114"/>
      <c r="KY30" s="114"/>
      <c r="KZ30" s="114"/>
      <c r="LA30" s="114"/>
      <c r="LB30" s="114"/>
      <c r="LC30" s="114"/>
      <c r="LD30" s="114"/>
      <c r="LE30" s="114"/>
      <c r="LF30" s="114"/>
      <c r="LG30" s="114"/>
      <c r="LH30" s="114"/>
      <c r="LI30" s="114"/>
      <c r="LJ30" s="114"/>
      <c r="LK30" s="114"/>
      <c r="LL30" s="114"/>
      <c r="LM30" s="114"/>
      <c r="LN30" s="114"/>
      <c r="LO30" s="114"/>
      <c r="LP30" s="114"/>
      <c r="LQ30" s="114"/>
      <c r="LR30" s="114"/>
      <c r="LS30" s="114"/>
      <c r="LT30" s="114"/>
      <c r="LU30" s="114"/>
      <c r="LV30" s="114"/>
      <c r="LW30" s="114"/>
      <c r="LX30" s="114"/>
      <c r="LY30" s="114"/>
      <c r="LZ30" s="114"/>
      <c r="MA30" s="114"/>
      <c r="MB30" s="114"/>
      <c r="MC30" s="114"/>
      <c r="MD30" s="114"/>
      <c r="ME30" s="114"/>
      <c r="MF30" s="114"/>
      <c r="MG30" s="114"/>
      <c r="MH30" s="114"/>
      <c r="MI30" s="114"/>
      <c r="MJ30" s="114"/>
      <c r="MK30" s="114"/>
      <c r="ML30" s="114"/>
      <c r="MM30" s="114"/>
      <c r="MN30" s="114"/>
      <c r="MO30" s="114"/>
      <c r="MP30" s="114"/>
      <c r="MQ30" s="114"/>
      <c r="MR30" s="114"/>
      <c r="MS30" s="114"/>
      <c r="MT30" s="114"/>
      <c r="MU30" s="114"/>
      <c r="MV30" s="114"/>
      <c r="MW30" s="114"/>
      <c r="MX30" s="114"/>
      <c r="MY30" s="114"/>
      <c r="MZ30" s="114"/>
      <c r="NA30" s="114"/>
      <c r="NB30" s="114"/>
      <c r="NC30" s="114"/>
      <c r="ND30" s="114"/>
      <c r="NE30" s="114"/>
      <c r="NF30" s="114"/>
      <c r="NG30" s="114"/>
      <c r="NH30" s="114"/>
      <c r="NI30" s="114"/>
      <c r="NJ30" s="114"/>
      <c r="NK30" s="114"/>
      <c r="NL30" s="114"/>
      <c r="NM30" s="114"/>
      <c r="NN30" s="114"/>
      <c r="NO30" s="114"/>
      <c r="NP30" s="114"/>
      <c r="NQ30" s="114"/>
      <c r="NR30" s="114"/>
      <c r="NS30" s="114"/>
      <c r="NT30" s="114"/>
      <c r="NU30" s="114"/>
      <c r="NV30" s="114"/>
      <c r="NW30" s="114"/>
      <c r="NX30" s="114"/>
      <c r="NY30" s="114"/>
      <c r="NZ30" s="114"/>
      <c r="OA30" s="114"/>
      <c r="OB30" s="114"/>
      <c r="OC30" s="114"/>
      <c r="OD30" s="114"/>
      <c r="OE30" s="114"/>
      <c r="OF30" s="114"/>
      <c r="OG30" s="114"/>
      <c r="OH30" s="114"/>
      <c r="OI30" s="114"/>
      <c r="OJ30" s="114"/>
      <c r="OK30" s="114"/>
      <c r="OL30" s="114"/>
      <c r="OM30" s="114"/>
      <c r="ON30" s="114"/>
      <c r="OO30" s="114"/>
      <c r="OP30" s="114"/>
      <c r="OQ30" s="114"/>
      <c r="OR30" s="114"/>
      <c r="OS30" s="114"/>
      <c r="OT30" s="114"/>
      <c r="OU30" s="114"/>
      <c r="OV30" s="114"/>
      <c r="OW30" s="114"/>
      <c r="OX30" s="114"/>
      <c r="OY30" s="114"/>
      <c r="OZ30" s="114"/>
      <c r="PA30" s="114"/>
      <c r="PB30" s="114"/>
      <c r="PC30" s="114"/>
      <c r="PD30" s="114"/>
      <c r="PE30" s="114"/>
    </row>
    <row r="31" spans="1:421" s="73" customFormat="1" ht="16.5" hidden="1" customHeight="1" x14ac:dyDescent="0.3">
      <c r="A31" s="114"/>
      <c r="B31" s="1"/>
      <c r="C31" s="1"/>
      <c r="D31" s="520"/>
      <c r="E31" s="520"/>
      <c r="F31" s="519"/>
      <c r="G31" s="519"/>
      <c r="H31" s="519"/>
      <c r="I31" s="519"/>
      <c r="J31" s="519"/>
      <c r="K31" s="519"/>
      <c r="L31" s="519"/>
      <c r="M31" s="519"/>
      <c r="N31" s="519"/>
      <c r="O31" s="519"/>
      <c r="P31" s="1"/>
      <c r="Q31" s="114"/>
      <c r="U31" s="415" t="s">
        <v>709</v>
      </c>
      <c r="V31" s="415">
        <f>IF(F19=U17,2,0)</f>
        <v>0</v>
      </c>
      <c r="W31" s="416">
        <f>IF(F19=U17,2,0)</f>
        <v>0</v>
      </c>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4"/>
      <c r="GM31" s="114"/>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P31" s="114"/>
      <c r="HQ31" s="114"/>
      <c r="HR31" s="114"/>
      <c r="HS31" s="114"/>
      <c r="HT31" s="114"/>
      <c r="HU31" s="114"/>
      <c r="HV31" s="114"/>
      <c r="HW31" s="114"/>
      <c r="HX31" s="114"/>
      <c r="HY31" s="114"/>
      <c r="HZ31" s="114"/>
      <c r="IA31" s="114"/>
      <c r="IB31" s="114"/>
      <c r="IC31" s="114"/>
      <c r="ID31" s="114"/>
      <c r="IE31" s="114"/>
      <c r="IF31" s="114"/>
      <c r="IG31" s="114"/>
      <c r="IH31" s="114"/>
      <c r="II31" s="114"/>
      <c r="IJ31" s="114"/>
      <c r="IK31" s="114"/>
      <c r="IL31" s="114"/>
      <c r="IM31" s="114"/>
      <c r="IN31" s="114"/>
      <c r="IO31" s="114"/>
      <c r="IP31" s="114"/>
      <c r="IQ31" s="114"/>
      <c r="IR31" s="114"/>
      <c r="IS31" s="114"/>
      <c r="IT31" s="114"/>
      <c r="IU31" s="114"/>
      <c r="IV31" s="114"/>
      <c r="IW31" s="114"/>
      <c r="IX31" s="114"/>
      <c r="IY31" s="114"/>
      <c r="IZ31" s="114"/>
      <c r="JA31" s="114"/>
      <c r="JB31" s="114"/>
      <c r="JC31" s="114"/>
      <c r="JD31" s="114"/>
      <c r="JE31" s="114"/>
      <c r="JF31" s="114"/>
      <c r="JG31" s="114"/>
      <c r="JH31" s="114"/>
      <c r="JI31" s="114"/>
      <c r="JJ31" s="114"/>
      <c r="JK31" s="114"/>
      <c r="JL31" s="114"/>
      <c r="JM31" s="114"/>
      <c r="JN31" s="114"/>
      <c r="JO31" s="114"/>
      <c r="JP31" s="114"/>
      <c r="JQ31" s="114"/>
      <c r="JR31" s="114"/>
      <c r="JS31" s="114"/>
      <c r="JT31" s="114"/>
      <c r="JU31" s="114"/>
      <c r="JV31" s="114"/>
      <c r="JW31" s="114"/>
      <c r="JX31" s="114"/>
      <c r="JY31" s="114"/>
      <c r="JZ31" s="114"/>
      <c r="KA31" s="114"/>
      <c r="KB31" s="114"/>
      <c r="KC31" s="114"/>
      <c r="KD31" s="114"/>
      <c r="KE31" s="114"/>
      <c r="KF31" s="114"/>
      <c r="KG31" s="114"/>
      <c r="KH31" s="114"/>
      <c r="KI31" s="114"/>
      <c r="KJ31" s="114"/>
      <c r="KK31" s="114"/>
      <c r="KL31" s="114"/>
      <c r="KM31" s="114"/>
      <c r="KN31" s="114"/>
      <c r="KO31" s="114"/>
      <c r="KP31" s="114"/>
      <c r="KQ31" s="114"/>
      <c r="KR31" s="114"/>
      <c r="KS31" s="114"/>
      <c r="KT31" s="114"/>
      <c r="KU31" s="114"/>
      <c r="KV31" s="114"/>
      <c r="KW31" s="114"/>
      <c r="KX31" s="114"/>
      <c r="KY31" s="114"/>
      <c r="KZ31" s="114"/>
      <c r="LA31" s="114"/>
      <c r="LB31" s="114"/>
      <c r="LC31" s="114"/>
      <c r="LD31" s="114"/>
      <c r="LE31" s="114"/>
      <c r="LF31" s="114"/>
      <c r="LG31" s="114"/>
      <c r="LH31" s="114"/>
      <c r="LI31" s="114"/>
      <c r="LJ31" s="114"/>
      <c r="LK31" s="114"/>
      <c r="LL31" s="114"/>
      <c r="LM31" s="114"/>
      <c r="LN31" s="114"/>
      <c r="LO31" s="114"/>
      <c r="LP31" s="114"/>
      <c r="LQ31" s="114"/>
      <c r="LR31" s="114"/>
      <c r="LS31" s="114"/>
      <c r="LT31" s="114"/>
      <c r="LU31" s="114"/>
      <c r="LV31" s="114"/>
      <c r="LW31" s="114"/>
      <c r="LX31" s="114"/>
      <c r="LY31" s="114"/>
      <c r="LZ31" s="114"/>
      <c r="MA31" s="114"/>
      <c r="MB31" s="114"/>
      <c r="MC31" s="114"/>
      <c r="MD31" s="114"/>
      <c r="ME31" s="114"/>
      <c r="MF31" s="114"/>
      <c r="MG31" s="114"/>
      <c r="MH31" s="114"/>
      <c r="MI31" s="114"/>
      <c r="MJ31" s="114"/>
      <c r="MK31" s="114"/>
      <c r="ML31" s="114"/>
      <c r="MM31" s="114"/>
      <c r="MN31" s="114"/>
      <c r="MO31" s="114"/>
      <c r="MP31" s="114"/>
      <c r="MQ31" s="114"/>
      <c r="MR31" s="114"/>
      <c r="MS31" s="114"/>
      <c r="MT31" s="114"/>
      <c r="MU31" s="114"/>
      <c r="MV31" s="114"/>
      <c r="MW31" s="114"/>
      <c r="MX31" s="114"/>
      <c r="MY31" s="114"/>
      <c r="MZ31" s="114"/>
      <c r="NA31" s="114"/>
      <c r="NB31" s="114"/>
      <c r="NC31" s="114"/>
      <c r="ND31" s="114"/>
      <c r="NE31" s="114"/>
      <c r="NF31" s="114"/>
      <c r="NG31" s="114"/>
      <c r="NH31" s="114"/>
      <c r="NI31" s="114"/>
      <c r="NJ31" s="114"/>
      <c r="NK31" s="114"/>
      <c r="NL31" s="114"/>
      <c r="NM31" s="114"/>
      <c r="NN31" s="114"/>
      <c r="NO31" s="114"/>
      <c r="NP31" s="114"/>
      <c r="NQ31" s="114"/>
      <c r="NR31" s="114"/>
      <c r="NS31" s="114"/>
      <c r="NT31" s="114"/>
      <c r="NU31" s="114"/>
      <c r="NV31" s="114"/>
      <c r="NW31" s="114"/>
      <c r="NX31" s="114"/>
      <c r="NY31" s="114"/>
      <c r="NZ31" s="114"/>
      <c r="OA31" s="114"/>
      <c r="OB31" s="114"/>
      <c r="OC31" s="114"/>
      <c r="OD31" s="114"/>
      <c r="OE31" s="114"/>
      <c r="OF31" s="114"/>
      <c r="OG31" s="114"/>
      <c r="OH31" s="114"/>
      <c r="OI31" s="114"/>
      <c r="OJ31" s="114"/>
      <c r="OK31" s="114"/>
      <c r="OL31" s="114"/>
      <c r="OM31" s="114"/>
      <c r="ON31" s="114"/>
      <c r="OO31" s="114"/>
      <c r="OP31" s="114"/>
      <c r="OQ31" s="114"/>
      <c r="OR31" s="114"/>
      <c r="OS31" s="114"/>
      <c r="OT31" s="114"/>
      <c r="OU31" s="114"/>
      <c r="OV31" s="114"/>
      <c r="OW31" s="114"/>
      <c r="OX31" s="114"/>
      <c r="OY31" s="114"/>
      <c r="OZ31" s="114"/>
      <c r="PA31" s="114"/>
      <c r="PB31" s="114"/>
      <c r="PC31" s="114"/>
      <c r="PD31" s="114"/>
      <c r="PE31" s="114"/>
    </row>
    <row r="32" spans="1:421" s="73" customFormat="1" ht="16.5" hidden="1" customHeight="1" x14ac:dyDescent="0.3">
      <c r="A32" s="114"/>
      <c r="B32" s="1"/>
      <c r="C32" s="1"/>
      <c r="D32" s="520"/>
      <c r="E32" s="520"/>
      <c r="F32" s="519"/>
      <c r="G32" s="519"/>
      <c r="H32" s="519"/>
      <c r="I32" s="519"/>
      <c r="J32" s="519"/>
      <c r="K32" s="519"/>
      <c r="L32" s="519"/>
      <c r="M32" s="519"/>
      <c r="N32" s="519"/>
      <c r="O32" s="519"/>
      <c r="P32" s="1"/>
      <c r="Q32" s="114"/>
      <c r="U32" s="415" t="s">
        <v>710</v>
      </c>
      <c r="V32" s="415">
        <f>IF(F23&lt;&gt;"",IF(F25=U22,3,4),0)</f>
        <v>0</v>
      </c>
      <c r="W32" s="416">
        <f>IF(F23&lt;&gt;"",IF(F27=U22,3,4),0)</f>
        <v>0</v>
      </c>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P32" s="114"/>
      <c r="HQ32" s="114"/>
      <c r="HR32" s="114"/>
      <c r="HS32" s="114"/>
      <c r="HT32" s="114"/>
      <c r="HU32" s="114"/>
      <c r="HV32" s="114"/>
      <c r="HW32" s="114"/>
      <c r="HX32" s="114"/>
      <c r="HY32" s="114"/>
      <c r="HZ32" s="114"/>
      <c r="IA32" s="114"/>
      <c r="IB32" s="114"/>
      <c r="IC32" s="114"/>
      <c r="ID32" s="114"/>
      <c r="IE32" s="114"/>
      <c r="IF32" s="114"/>
      <c r="IG32" s="114"/>
      <c r="IH32" s="114"/>
      <c r="II32" s="114"/>
      <c r="IJ32" s="114"/>
      <c r="IK32" s="114"/>
      <c r="IL32" s="114"/>
      <c r="IM32" s="114"/>
      <c r="IN32" s="114"/>
      <c r="IO32" s="114"/>
      <c r="IP32" s="114"/>
      <c r="IQ32" s="114"/>
      <c r="IR32" s="114"/>
      <c r="IS32" s="114"/>
      <c r="IT32" s="114"/>
      <c r="IU32" s="114"/>
      <c r="IV32" s="114"/>
      <c r="IW32" s="114"/>
      <c r="IX32" s="114"/>
      <c r="IY32" s="114"/>
      <c r="IZ32" s="114"/>
      <c r="JA32" s="114"/>
      <c r="JB32" s="114"/>
      <c r="JC32" s="114"/>
      <c r="JD32" s="114"/>
      <c r="JE32" s="114"/>
      <c r="JF32" s="114"/>
      <c r="JG32" s="114"/>
      <c r="JH32" s="114"/>
      <c r="JI32" s="114"/>
      <c r="JJ32" s="114"/>
      <c r="JK32" s="114"/>
      <c r="JL32" s="114"/>
      <c r="JM32" s="114"/>
      <c r="JN32" s="114"/>
      <c r="JO32" s="114"/>
      <c r="JP32" s="114"/>
      <c r="JQ32" s="114"/>
      <c r="JR32" s="114"/>
      <c r="JS32" s="114"/>
      <c r="JT32" s="114"/>
      <c r="JU32" s="114"/>
      <c r="JV32" s="114"/>
      <c r="JW32" s="114"/>
      <c r="JX32" s="114"/>
      <c r="JY32" s="114"/>
      <c r="JZ32" s="114"/>
      <c r="KA32" s="114"/>
      <c r="KB32" s="114"/>
      <c r="KC32" s="114"/>
      <c r="KD32" s="114"/>
      <c r="KE32" s="114"/>
      <c r="KF32" s="114"/>
      <c r="KG32" s="114"/>
      <c r="KH32" s="114"/>
      <c r="KI32" s="114"/>
      <c r="KJ32" s="114"/>
      <c r="KK32" s="114"/>
      <c r="KL32" s="114"/>
      <c r="KM32" s="114"/>
      <c r="KN32" s="114"/>
      <c r="KO32" s="114"/>
      <c r="KP32" s="114"/>
      <c r="KQ32" s="114"/>
      <c r="KR32" s="114"/>
      <c r="KS32" s="114"/>
      <c r="KT32" s="114"/>
      <c r="KU32" s="114"/>
      <c r="KV32" s="114"/>
      <c r="KW32" s="114"/>
      <c r="KX32" s="114"/>
      <c r="KY32" s="114"/>
      <c r="KZ32" s="114"/>
      <c r="LA32" s="114"/>
      <c r="LB32" s="114"/>
      <c r="LC32" s="114"/>
      <c r="LD32" s="114"/>
      <c r="LE32" s="114"/>
      <c r="LF32" s="114"/>
      <c r="LG32" s="114"/>
      <c r="LH32" s="114"/>
      <c r="LI32" s="114"/>
      <c r="LJ32" s="114"/>
      <c r="LK32" s="114"/>
      <c r="LL32" s="114"/>
      <c r="LM32" s="114"/>
      <c r="LN32" s="114"/>
      <c r="LO32" s="114"/>
      <c r="LP32" s="114"/>
      <c r="LQ32" s="114"/>
      <c r="LR32" s="114"/>
      <c r="LS32" s="114"/>
      <c r="LT32" s="114"/>
      <c r="LU32" s="114"/>
      <c r="LV32" s="114"/>
      <c r="LW32" s="114"/>
      <c r="LX32" s="114"/>
      <c r="LY32" s="114"/>
      <c r="LZ32" s="114"/>
      <c r="MA32" s="114"/>
      <c r="MB32" s="114"/>
      <c r="MC32" s="114"/>
      <c r="MD32" s="114"/>
      <c r="ME32" s="114"/>
      <c r="MF32" s="114"/>
      <c r="MG32" s="114"/>
      <c r="MH32" s="114"/>
      <c r="MI32" s="114"/>
      <c r="MJ32" s="114"/>
      <c r="MK32" s="114"/>
      <c r="ML32" s="114"/>
      <c r="MM32" s="114"/>
      <c r="MN32" s="114"/>
      <c r="MO32" s="114"/>
      <c r="MP32" s="114"/>
      <c r="MQ32" s="114"/>
      <c r="MR32" s="114"/>
      <c r="MS32" s="114"/>
      <c r="MT32" s="114"/>
      <c r="MU32" s="114"/>
      <c r="MV32" s="114"/>
      <c r="MW32" s="114"/>
      <c r="MX32" s="114"/>
      <c r="MY32" s="114"/>
      <c r="MZ32" s="114"/>
      <c r="NA32" s="114"/>
      <c r="NB32" s="114"/>
      <c r="NC32" s="114"/>
      <c r="ND32" s="114"/>
      <c r="NE32" s="114"/>
      <c r="NF32" s="114"/>
      <c r="NG32" s="114"/>
      <c r="NH32" s="114"/>
      <c r="NI32" s="114"/>
      <c r="NJ32" s="114"/>
      <c r="NK32" s="114"/>
      <c r="NL32" s="114"/>
      <c r="NM32" s="114"/>
      <c r="NN32" s="114"/>
      <c r="NO32" s="114"/>
      <c r="NP32" s="114"/>
      <c r="NQ32" s="114"/>
      <c r="NR32" s="114"/>
      <c r="NS32" s="114"/>
      <c r="NT32" s="114"/>
      <c r="NU32" s="114"/>
      <c r="NV32" s="114"/>
      <c r="NW32" s="114"/>
      <c r="NX32" s="114"/>
      <c r="NY32" s="114"/>
      <c r="NZ32" s="114"/>
      <c r="OA32" s="114"/>
      <c r="OB32" s="114"/>
      <c r="OC32" s="114"/>
      <c r="OD32" s="114"/>
      <c r="OE32" s="114"/>
      <c r="OF32" s="114"/>
      <c r="OG32" s="114"/>
      <c r="OH32" s="114"/>
      <c r="OI32" s="114"/>
      <c r="OJ32" s="114"/>
      <c r="OK32" s="114"/>
      <c r="OL32" s="114"/>
      <c r="OM32" s="114"/>
      <c r="ON32" s="114"/>
      <c r="OO32" s="114"/>
      <c r="OP32" s="114"/>
      <c r="OQ32" s="114"/>
      <c r="OR32" s="114"/>
      <c r="OS32" s="114"/>
      <c r="OT32" s="114"/>
      <c r="OU32" s="114"/>
      <c r="OV32" s="114"/>
      <c r="OW32" s="114"/>
      <c r="OX32" s="114"/>
      <c r="OY32" s="114"/>
      <c r="OZ32" s="114"/>
      <c r="PA32" s="114"/>
      <c r="PB32" s="114"/>
      <c r="PC32" s="114"/>
      <c r="PD32" s="114"/>
      <c r="PE32" s="114"/>
    </row>
    <row r="33" spans="1:421" s="73" customFormat="1" ht="16.5" customHeight="1" x14ac:dyDescent="0.3">
      <c r="A33" s="114"/>
      <c r="B33" s="1"/>
      <c r="C33" s="1"/>
      <c r="D33" s="1"/>
      <c r="E33" s="9"/>
      <c r="F33" s="1"/>
      <c r="G33" s="1"/>
      <c r="H33" s="1"/>
      <c r="I33" s="1"/>
      <c r="J33" s="1"/>
      <c r="K33" s="1"/>
      <c r="L33" s="1"/>
      <c r="M33" s="1"/>
      <c r="N33" s="1"/>
      <c r="O33" s="1"/>
      <c r="P33" s="1"/>
      <c r="Q33" s="114"/>
      <c r="U33" s="415" t="s">
        <v>711</v>
      </c>
      <c r="V33" s="414">
        <f>MAX(V30:V32)</f>
        <v>0</v>
      </c>
      <c r="W33" s="418">
        <f>MAX(W30:W32)</f>
        <v>0</v>
      </c>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P33" s="114"/>
      <c r="HQ33" s="114"/>
      <c r="HR33" s="114"/>
      <c r="HS33" s="114"/>
      <c r="HT33" s="114"/>
      <c r="HU33" s="114"/>
      <c r="HV33" s="114"/>
      <c r="HW33" s="114"/>
      <c r="HX33" s="114"/>
      <c r="HY33" s="114"/>
      <c r="HZ33" s="114"/>
      <c r="IA33" s="114"/>
      <c r="IB33" s="114"/>
      <c r="IC33" s="114"/>
      <c r="ID33" s="114"/>
      <c r="IE33" s="114"/>
      <c r="IF33" s="114"/>
      <c r="IG33" s="114"/>
      <c r="IH33" s="114"/>
      <c r="II33" s="114"/>
      <c r="IJ33" s="114"/>
      <c r="IK33" s="114"/>
      <c r="IL33" s="114"/>
      <c r="IM33" s="114"/>
      <c r="IN33" s="114"/>
      <c r="IO33" s="114"/>
      <c r="IP33" s="114"/>
      <c r="IQ33" s="114"/>
      <c r="IR33" s="114"/>
      <c r="IS33" s="114"/>
      <c r="IT33" s="114"/>
      <c r="IU33" s="114"/>
      <c r="IV33" s="114"/>
      <c r="IW33" s="114"/>
      <c r="IX33" s="114"/>
      <c r="IY33" s="114"/>
      <c r="IZ33" s="114"/>
      <c r="JA33" s="114"/>
      <c r="JB33" s="114"/>
      <c r="JC33" s="114"/>
      <c r="JD33" s="114"/>
      <c r="JE33" s="114"/>
      <c r="JF33" s="114"/>
      <c r="JG33" s="114"/>
      <c r="JH33" s="114"/>
      <c r="JI33" s="114"/>
      <c r="JJ33" s="114"/>
      <c r="JK33" s="114"/>
      <c r="JL33" s="114"/>
      <c r="JM33" s="114"/>
      <c r="JN33" s="114"/>
      <c r="JO33" s="114"/>
      <c r="JP33" s="114"/>
      <c r="JQ33" s="114"/>
      <c r="JR33" s="114"/>
      <c r="JS33" s="114"/>
      <c r="JT33" s="114"/>
      <c r="JU33" s="114"/>
      <c r="JV33" s="114"/>
      <c r="JW33" s="114"/>
      <c r="JX33" s="114"/>
      <c r="JY33" s="114"/>
      <c r="JZ33" s="114"/>
      <c r="KA33" s="114"/>
      <c r="KB33" s="114"/>
      <c r="KC33" s="114"/>
      <c r="KD33" s="114"/>
      <c r="KE33" s="114"/>
      <c r="KF33" s="114"/>
      <c r="KG33" s="114"/>
      <c r="KH33" s="114"/>
      <c r="KI33" s="114"/>
      <c r="KJ33" s="114"/>
      <c r="KK33" s="114"/>
      <c r="KL33" s="114"/>
      <c r="KM33" s="114"/>
      <c r="KN33" s="114"/>
      <c r="KO33" s="114"/>
      <c r="KP33" s="114"/>
      <c r="KQ33" s="114"/>
      <c r="KR33" s="114"/>
      <c r="KS33" s="114"/>
      <c r="KT33" s="114"/>
      <c r="KU33" s="114"/>
      <c r="KV33" s="114"/>
      <c r="KW33" s="114"/>
      <c r="KX33" s="114"/>
      <c r="KY33" s="114"/>
      <c r="KZ33" s="114"/>
      <c r="LA33" s="114"/>
      <c r="LB33" s="114"/>
      <c r="LC33" s="114"/>
      <c r="LD33" s="114"/>
      <c r="LE33" s="114"/>
      <c r="LF33" s="114"/>
      <c r="LG33" s="114"/>
      <c r="LH33" s="114"/>
      <c r="LI33" s="114"/>
      <c r="LJ33" s="114"/>
      <c r="LK33" s="114"/>
      <c r="LL33" s="114"/>
      <c r="LM33" s="114"/>
      <c r="LN33" s="114"/>
      <c r="LO33" s="114"/>
      <c r="LP33" s="114"/>
      <c r="LQ33" s="114"/>
      <c r="LR33" s="114"/>
      <c r="LS33" s="114"/>
      <c r="LT33" s="114"/>
      <c r="LU33" s="114"/>
      <c r="LV33" s="114"/>
      <c r="LW33" s="114"/>
      <c r="LX33" s="114"/>
      <c r="LY33" s="114"/>
      <c r="LZ33" s="114"/>
      <c r="MA33" s="114"/>
      <c r="MB33" s="114"/>
      <c r="MC33" s="114"/>
      <c r="MD33" s="114"/>
      <c r="ME33" s="114"/>
      <c r="MF33" s="114"/>
      <c r="MG33" s="114"/>
      <c r="MH33" s="114"/>
      <c r="MI33" s="114"/>
      <c r="MJ33" s="114"/>
      <c r="MK33" s="114"/>
      <c r="ML33" s="114"/>
      <c r="MM33" s="114"/>
      <c r="MN33" s="114"/>
      <c r="MO33" s="114"/>
      <c r="MP33" s="114"/>
      <c r="MQ33" s="114"/>
      <c r="MR33" s="114"/>
      <c r="MS33" s="114"/>
      <c r="MT33" s="114"/>
      <c r="MU33" s="114"/>
      <c r="MV33" s="114"/>
      <c r="MW33" s="114"/>
      <c r="MX33" s="114"/>
      <c r="MY33" s="114"/>
      <c r="MZ33" s="114"/>
      <c r="NA33" s="114"/>
      <c r="NB33" s="114"/>
      <c r="NC33" s="114"/>
      <c r="ND33" s="114"/>
      <c r="NE33" s="114"/>
      <c r="NF33" s="114"/>
      <c r="NG33" s="114"/>
      <c r="NH33" s="114"/>
      <c r="NI33" s="114"/>
      <c r="NJ33" s="114"/>
      <c r="NK33" s="114"/>
      <c r="NL33" s="114"/>
      <c r="NM33" s="114"/>
      <c r="NN33" s="114"/>
      <c r="NO33" s="114"/>
      <c r="NP33" s="114"/>
      <c r="NQ33" s="114"/>
      <c r="NR33" s="114"/>
      <c r="NS33" s="114"/>
      <c r="NT33" s="114"/>
      <c r="NU33" s="114"/>
      <c r="NV33" s="114"/>
      <c r="NW33" s="114"/>
      <c r="NX33" s="114"/>
      <c r="NY33" s="114"/>
      <c r="NZ33" s="114"/>
      <c r="OA33" s="114"/>
      <c r="OB33" s="114"/>
      <c r="OC33" s="114"/>
      <c r="OD33" s="114"/>
      <c r="OE33" s="114"/>
      <c r="OF33" s="114"/>
      <c r="OG33" s="114"/>
      <c r="OH33" s="114"/>
      <c r="OI33" s="114"/>
      <c r="OJ33" s="114"/>
      <c r="OK33" s="114"/>
      <c r="OL33" s="114"/>
      <c r="OM33" s="114"/>
      <c r="ON33" s="114"/>
      <c r="OO33" s="114"/>
      <c r="OP33" s="114"/>
      <c r="OQ33" s="114"/>
      <c r="OR33" s="114"/>
      <c r="OS33" s="114"/>
      <c r="OT33" s="114"/>
      <c r="OU33" s="114"/>
      <c r="OV33" s="114"/>
      <c r="OW33" s="114"/>
      <c r="OX33" s="114"/>
      <c r="OY33" s="114"/>
      <c r="OZ33" s="114"/>
      <c r="PA33" s="114"/>
      <c r="PB33" s="114"/>
      <c r="PC33" s="114"/>
      <c r="PD33" s="114"/>
      <c r="PE33" s="114"/>
    </row>
    <row r="34" spans="1:421" s="73" customFormat="1" ht="30" customHeight="1" x14ac:dyDescent="0.3">
      <c r="A34" s="114"/>
      <c r="B34" s="1"/>
      <c r="C34" s="512" t="s">
        <v>467</v>
      </c>
      <c r="D34" s="512"/>
      <c r="E34" s="512"/>
      <c r="F34" s="512"/>
      <c r="G34" s="512"/>
      <c r="H34" s="512"/>
      <c r="I34" s="512"/>
      <c r="J34" s="512"/>
      <c r="K34" s="512"/>
      <c r="L34" s="512"/>
      <c r="M34" s="512"/>
      <c r="N34" s="512"/>
      <c r="O34" s="512"/>
      <c r="P34" s="1"/>
      <c r="Q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P34" s="114"/>
      <c r="HQ34" s="114"/>
      <c r="HR34" s="114"/>
      <c r="HS34" s="114"/>
      <c r="HT34" s="114"/>
      <c r="HU34" s="114"/>
      <c r="HV34" s="114"/>
      <c r="HW34" s="114"/>
      <c r="HX34" s="114"/>
      <c r="HY34" s="114"/>
      <c r="HZ34" s="114"/>
      <c r="IA34" s="114"/>
      <c r="IB34" s="114"/>
      <c r="IC34" s="114"/>
      <c r="ID34" s="114"/>
      <c r="IE34" s="114"/>
      <c r="IF34" s="114"/>
      <c r="IG34" s="114"/>
      <c r="IH34" s="114"/>
      <c r="II34" s="114"/>
      <c r="IJ34" s="114"/>
      <c r="IK34" s="114"/>
      <c r="IL34" s="114"/>
      <c r="IM34" s="114"/>
      <c r="IN34" s="114"/>
      <c r="IO34" s="114"/>
      <c r="IP34" s="114"/>
      <c r="IQ34" s="114"/>
      <c r="IR34" s="114"/>
      <c r="IS34" s="114"/>
      <c r="IT34" s="114"/>
      <c r="IU34" s="114"/>
      <c r="IV34" s="114"/>
      <c r="IW34" s="114"/>
      <c r="IX34" s="114"/>
      <c r="IY34" s="114"/>
      <c r="IZ34" s="114"/>
      <c r="JA34" s="114"/>
      <c r="JB34" s="114"/>
      <c r="JC34" s="114"/>
      <c r="JD34" s="114"/>
      <c r="JE34" s="114"/>
      <c r="JF34" s="114"/>
      <c r="JG34" s="114"/>
      <c r="JH34" s="114"/>
      <c r="JI34" s="114"/>
      <c r="JJ34" s="114"/>
      <c r="JK34" s="114"/>
      <c r="JL34" s="114"/>
      <c r="JM34" s="114"/>
      <c r="JN34" s="114"/>
      <c r="JO34" s="114"/>
      <c r="JP34" s="114"/>
      <c r="JQ34" s="114"/>
      <c r="JR34" s="114"/>
      <c r="JS34" s="114"/>
      <c r="JT34" s="114"/>
      <c r="JU34" s="114"/>
      <c r="JV34" s="114"/>
      <c r="JW34" s="114"/>
      <c r="JX34" s="114"/>
      <c r="JY34" s="114"/>
      <c r="JZ34" s="114"/>
      <c r="KA34" s="114"/>
      <c r="KB34" s="114"/>
      <c r="KC34" s="114"/>
      <c r="KD34" s="114"/>
      <c r="KE34" s="114"/>
      <c r="KF34" s="114"/>
      <c r="KG34" s="114"/>
      <c r="KH34" s="114"/>
      <c r="KI34" s="114"/>
      <c r="KJ34" s="114"/>
      <c r="KK34" s="114"/>
      <c r="KL34" s="114"/>
      <c r="KM34" s="114"/>
      <c r="KN34" s="114"/>
      <c r="KO34" s="114"/>
      <c r="KP34" s="114"/>
      <c r="KQ34" s="114"/>
      <c r="KR34" s="114"/>
      <c r="KS34" s="114"/>
      <c r="KT34" s="114"/>
      <c r="KU34" s="114"/>
      <c r="KV34" s="114"/>
      <c r="KW34" s="114"/>
      <c r="KX34" s="114"/>
      <c r="KY34" s="114"/>
      <c r="KZ34" s="114"/>
      <c r="LA34" s="114"/>
      <c r="LB34" s="114"/>
      <c r="LC34" s="114"/>
      <c r="LD34" s="114"/>
      <c r="LE34" s="114"/>
      <c r="LF34" s="114"/>
      <c r="LG34" s="114"/>
      <c r="LH34" s="114"/>
      <c r="LI34" s="114"/>
      <c r="LJ34" s="114"/>
      <c r="LK34" s="114"/>
      <c r="LL34" s="114"/>
      <c r="LM34" s="114"/>
      <c r="LN34" s="114"/>
      <c r="LO34" s="114"/>
      <c r="LP34" s="114"/>
      <c r="LQ34" s="114"/>
      <c r="LR34" s="114"/>
      <c r="LS34" s="114"/>
      <c r="LT34" s="114"/>
      <c r="LU34" s="114"/>
      <c r="LV34" s="114"/>
      <c r="LW34" s="114"/>
      <c r="LX34" s="114"/>
      <c r="LY34" s="114"/>
      <c r="LZ34" s="114"/>
      <c r="MA34" s="114"/>
      <c r="MB34" s="114"/>
      <c r="MC34" s="114"/>
      <c r="MD34" s="114"/>
      <c r="ME34" s="114"/>
      <c r="MF34" s="114"/>
      <c r="MG34" s="114"/>
      <c r="MH34" s="114"/>
      <c r="MI34" s="114"/>
      <c r="MJ34" s="114"/>
      <c r="MK34" s="114"/>
      <c r="ML34" s="114"/>
      <c r="MM34" s="114"/>
      <c r="MN34" s="114"/>
      <c r="MO34" s="114"/>
      <c r="MP34" s="114"/>
      <c r="MQ34" s="114"/>
      <c r="MR34" s="114"/>
      <c r="MS34" s="114"/>
      <c r="MT34" s="114"/>
      <c r="MU34" s="114"/>
      <c r="MV34" s="114"/>
      <c r="MW34" s="114"/>
      <c r="MX34" s="114"/>
      <c r="MY34" s="114"/>
      <c r="MZ34" s="114"/>
      <c r="NA34" s="114"/>
      <c r="NB34" s="114"/>
      <c r="NC34" s="114"/>
      <c r="ND34" s="114"/>
      <c r="NE34" s="114"/>
      <c r="NF34" s="114"/>
      <c r="NG34" s="114"/>
      <c r="NH34" s="114"/>
      <c r="NI34" s="114"/>
      <c r="NJ34" s="114"/>
      <c r="NK34" s="114"/>
      <c r="NL34" s="114"/>
      <c r="NM34" s="114"/>
      <c r="NN34" s="114"/>
      <c r="NO34" s="114"/>
      <c r="NP34" s="114"/>
      <c r="NQ34" s="114"/>
      <c r="NR34" s="114"/>
      <c r="NS34" s="114"/>
      <c r="NT34" s="114"/>
      <c r="NU34" s="114"/>
      <c r="NV34" s="114"/>
      <c r="NW34" s="114"/>
      <c r="NX34" s="114"/>
      <c r="NY34" s="114"/>
      <c r="NZ34" s="114"/>
      <c r="OA34" s="114"/>
      <c r="OB34" s="114"/>
      <c r="OC34" s="114"/>
      <c r="OD34" s="114"/>
      <c r="OE34" s="114"/>
      <c r="OF34" s="114"/>
      <c r="OG34" s="114"/>
      <c r="OH34" s="114"/>
      <c r="OI34" s="114"/>
      <c r="OJ34" s="114"/>
      <c r="OK34" s="114"/>
      <c r="OL34" s="114"/>
      <c r="OM34" s="114"/>
      <c r="ON34" s="114"/>
      <c r="OO34" s="114"/>
      <c r="OP34" s="114"/>
      <c r="OQ34" s="114"/>
      <c r="OR34" s="114"/>
      <c r="OS34" s="114"/>
      <c r="OT34" s="114"/>
      <c r="OU34" s="114"/>
      <c r="OV34" s="114"/>
      <c r="OW34" s="114"/>
      <c r="OX34" s="114"/>
      <c r="OY34" s="114"/>
      <c r="OZ34" s="114"/>
      <c r="PA34" s="114"/>
      <c r="PB34" s="114"/>
      <c r="PC34" s="114"/>
      <c r="PD34" s="114"/>
      <c r="PE34" s="114"/>
    </row>
    <row r="35" spans="1:421" s="73" customFormat="1" ht="62.25" customHeight="1" x14ac:dyDescent="0.3">
      <c r="A35" s="114"/>
      <c r="B35" s="1"/>
      <c r="C35" s="17"/>
      <c r="D35" s="524" t="s">
        <v>466</v>
      </c>
      <c r="E35" s="524"/>
      <c r="F35" s="524"/>
      <c r="G35" s="524"/>
      <c r="H35" s="524"/>
      <c r="I35" s="524"/>
      <c r="J35" s="524"/>
      <c r="K35" s="524"/>
      <c r="L35" s="524"/>
      <c r="M35" s="524"/>
      <c r="N35" s="524"/>
      <c r="O35" s="524"/>
      <c r="P35" s="1"/>
      <c r="Q35" s="114"/>
      <c r="T35" s="413">
        <v>0</v>
      </c>
      <c r="U35" s="413" t="s">
        <v>713</v>
      </c>
      <c r="V35" s="510" t="s">
        <v>715</v>
      </c>
      <c r="W35" s="510"/>
      <c r="X35" s="511" t="str">
        <f>VLOOKUP(V33,T35:U39,2,FALSE)</f>
        <v>Prüfcheck noch nicht ausgefüllt</v>
      </c>
      <c r="Y35" s="511"/>
      <c r="Z35" s="511"/>
      <c r="AA35" s="511"/>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c r="IF35" s="114"/>
      <c r="IG35" s="114"/>
      <c r="IH35" s="114"/>
      <c r="II35" s="114"/>
      <c r="IJ35" s="114"/>
      <c r="IK35" s="114"/>
      <c r="IL35" s="114"/>
      <c r="IM35" s="114"/>
      <c r="IN35" s="114"/>
      <c r="IO35" s="114"/>
      <c r="IP35" s="114"/>
      <c r="IQ35" s="114"/>
      <c r="IR35" s="114"/>
      <c r="IS35" s="114"/>
      <c r="IT35" s="114"/>
      <c r="IU35" s="114"/>
      <c r="IV35" s="114"/>
      <c r="IW35" s="114"/>
      <c r="IX35" s="114"/>
      <c r="IY35" s="114"/>
      <c r="IZ35" s="114"/>
      <c r="JA35" s="114"/>
      <c r="JB35" s="114"/>
      <c r="JC35" s="114"/>
      <c r="JD35" s="114"/>
      <c r="JE35" s="114"/>
      <c r="JF35" s="114"/>
      <c r="JG35" s="114"/>
      <c r="JH35" s="114"/>
      <c r="JI35" s="114"/>
      <c r="JJ35" s="114"/>
      <c r="JK35" s="114"/>
      <c r="JL35" s="114"/>
      <c r="JM35" s="114"/>
      <c r="JN35" s="114"/>
      <c r="JO35" s="114"/>
      <c r="JP35" s="114"/>
      <c r="JQ35" s="114"/>
      <c r="JR35" s="114"/>
      <c r="JS35" s="114"/>
      <c r="JT35" s="114"/>
      <c r="JU35" s="114"/>
      <c r="JV35" s="114"/>
      <c r="JW35" s="114"/>
      <c r="JX35" s="114"/>
      <c r="JY35" s="114"/>
      <c r="JZ35" s="114"/>
      <c r="KA35" s="114"/>
      <c r="KB35" s="114"/>
      <c r="KC35" s="114"/>
      <c r="KD35" s="114"/>
      <c r="KE35" s="114"/>
      <c r="KF35" s="114"/>
      <c r="KG35" s="114"/>
      <c r="KH35" s="114"/>
      <c r="KI35" s="114"/>
      <c r="KJ35" s="114"/>
      <c r="KK35" s="114"/>
      <c r="KL35" s="114"/>
      <c r="KM35" s="114"/>
      <c r="KN35" s="114"/>
      <c r="KO35" s="114"/>
      <c r="KP35" s="114"/>
      <c r="KQ35" s="114"/>
      <c r="KR35" s="114"/>
      <c r="KS35" s="114"/>
      <c r="KT35" s="114"/>
      <c r="KU35" s="114"/>
      <c r="KV35" s="114"/>
      <c r="KW35" s="114"/>
      <c r="KX35" s="114"/>
      <c r="KY35" s="114"/>
      <c r="KZ35" s="114"/>
      <c r="LA35" s="114"/>
      <c r="LB35" s="114"/>
      <c r="LC35" s="114"/>
      <c r="LD35" s="114"/>
      <c r="LE35" s="114"/>
      <c r="LF35" s="114"/>
      <c r="LG35" s="114"/>
      <c r="LH35" s="114"/>
      <c r="LI35" s="114"/>
      <c r="LJ35" s="114"/>
      <c r="LK35" s="114"/>
      <c r="LL35" s="114"/>
      <c r="LM35" s="114"/>
      <c r="LN35" s="114"/>
      <c r="LO35" s="114"/>
      <c r="LP35" s="114"/>
      <c r="LQ35" s="114"/>
      <c r="LR35" s="114"/>
      <c r="LS35" s="114"/>
      <c r="LT35" s="114"/>
      <c r="LU35" s="114"/>
      <c r="LV35" s="114"/>
      <c r="LW35" s="114"/>
      <c r="LX35" s="114"/>
      <c r="LY35" s="114"/>
      <c r="LZ35" s="114"/>
      <c r="MA35" s="114"/>
      <c r="MB35" s="114"/>
      <c r="MC35" s="114"/>
      <c r="MD35" s="114"/>
      <c r="ME35" s="114"/>
      <c r="MF35" s="114"/>
      <c r="MG35" s="114"/>
      <c r="MH35" s="114"/>
      <c r="MI35" s="114"/>
      <c r="MJ35" s="114"/>
      <c r="MK35" s="114"/>
      <c r="ML35" s="114"/>
      <c r="MM35" s="114"/>
      <c r="MN35" s="114"/>
      <c r="MO35" s="114"/>
      <c r="MP35" s="114"/>
      <c r="MQ35" s="114"/>
      <c r="MR35" s="114"/>
      <c r="MS35" s="114"/>
      <c r="MT35" s="114"/>
      <c r="MU35" s="114"/>
      <c r="MV35" s="114"/>
      <c r="MW35" s="114"/>
      <c r="MX35" s="114"/>
      <c r="MY35" s="114"/>
      <c r="MZ35" s="114"/>
      <c r="NA35" s="114"/>
      <c r="NB35" s="114"/>
      <c r="NC35" s="114"/>
      <c r="ND35" s="114"/>
      <c r="NE35" s="114"/>
      <c r="NF35" s="114"/>
      <c r="NG35" s="114"/>
      <c r="NH35" s="114"/>
      <c r="NI35" s="114"/>
      <c r="NJ35" s="114"/>
      <c r="NK35" s="114"/>
      <c r="NL35" s="114"/>
      <c r="NM35" s="114"/>
      <c r="NN35" s="114"/>
      <c r="NO35" s="114"/>
      <c r="NP35" s="114"/>
      <c r="NQ35" s="114"/>
      <c r="NR35" s="114"/>
      <c r="NS35" s="114"/>
      <c r="NT35" s="114"/>
      <c r="NU35" s="114"/>
      <c r="NV35" s="114"/>
      <c r="NW35" s="114"/>
      <c r="NX35" s="114"/>
      <c r="NY35" s="114"/>
      <c r="NZ35" s="114"/>
      <c r="OA35" s="114"/>
      <c r="OB35" s="114"/>
      <c r="OC35" s="114"/>
      <c r="OD35" s="114"/>
      <c r="OE35" s="114"/>
      <c r="OF35" s="114"/>
      <c r="OG35" s="114"/>
      <c r="OH35" s="114"/>
      <c r="OI35" s="114"/>
      <c r="OJ35" s="114"/>
      <c r="OK35" s="114"/>
      <c r="OL35" s="114"/>
      <c r="OM35" s="114"/>
      <c r="ON35" s="114"/>
      <c r="OO35" s="114"/>
      <c r="OP35" s="114"/>
      <c r="OQ35" s="114"/>
      <c r="OR35" s="114"/>
      <c r="OS35" s="114"/>
      <c r="OT35" s="114"/>
      <c r="OU35" s="114"/>
      <c r="OV35" s="114"/>
      <c r="OW35" s="114"/>
      <c r="OX35" s="114"/>
      <c r="OY35" s="114"/>
      <c r="OZ35" s="114"/>
      <c r="PA35" s="114"/>
      <c r="PB35" s="114"/>
      <c r="PC35" s="114"/>
      <c r="PD35" s="114"/>
      <c r="PE35" s="114"/>
    </row>
    <row r="36" spans="1:421" s="73" customFormat="1" ht="48" customHeight="1" x14ac:dyDescent="0.3">
      <c r="A36" s="114"/>
      <c r="B36" s="1"/>
      <c r="C36" s="250"/>
      <c r="D36" s="518" t="s">
        <v>465</v>
      </c>
      <c r="E36" s="518"/>
      <c r="F36" s="518"/>
      <c r="G36" s="518"/>
      <c r="H36" s="518"/>
      <c r="I36" s="518"/>
      <c r="J36" s="518"/>
      <c r="K36" s="518"/>
      <c r="L36" s="518"/>
      <c r="M36" s="518"/>
      <c r="N36" s="518"/>
      <c r="O36" s="518"/>
      <c r="P36" s="1"/>
      <c r="Q36" s="114"/>
      <c r="T36" s="413">
        <v>1</v>
      </c>
      <c r="U36" s="413" t="s">
        <v>473</v>
      </c>
      <c r="V36" s="417"/>
      <c r="W36" s="417"/>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c r="IF36" s="114"/>
      <c r="IG36" s="114"/>
      <c r="IH36" s="114"/>
      <c r="II36" s="114"/>
      <c r="IJ36" s="114"/>
      <c r="IK36" s="114"/>
      <c r="IL36" s="114"/>
      <c r="IM36" s="114"/>
      <c r="IN36" s="114"/>
      <c r="IO36" s="114"/>
      <c r="IP36" s="114"/>
      <c r="IQ36" s="114"/>
      <c r="IR36" s="114"/>
      <c r="IS36" s="114"/>
      <c r="IT36" s="114"/>
      <c r="IU36" s="114"/>
      <c r="IV36" s="114"/>
      <c r="IW36" s="114"/>
      <c r="IX36" s="114"/>
      <c r="IY36" s="114"/>
      <c r="IZ36" s="114"/>
      <c r="JA36" s="114"/>
      <c r="JB36" s="114"/>
      <c r="JC36" s="114"/>
      <c r="JD36" s="114"/>
      <c r="JE36" s="114"/>
      <c r="JF36" s="114"/>
      <c r="JG36" s="114"/>
      <c r="JH36" s="114"/>
      <c r="JI36" s="114"/>
      <c r="JJ36" s="114"/>
      <c r="JK36" s="114"/>
      <c r="JL36" s="114"/>
      <c r="JM36" s="114"/>
      <c r="JN36" s="114"/>
      <c r="JO36" s="114"/>
      <c r="JP36" s="114"/>
      <c r="JQ36" s="114"/>
      <c r="JR36" s="114"/>
      <c r="JS36" s="114"/>
      <c r="JT36" s="114"/>
      <c r="JU36" s="114"/>
      <c r="JV36" s="114"/>
      <c r="JW36" s="114"/>
      <c r="JX36" s="114"/>
      <c r="JY36" s="114"/>
      <c r="JZ36" s="114"/>
      <c r="KA36" s="114"/>
      <c r="KB36" s="114"/>
      <c r="KC36" s="114"/>
      <c r="KD36" s="114"/>
      <c r="KE36" s="114"/>
      <c r="KF36" s="114"/>
      <c r="KG36" s="114"/>
      <c r="KH36" s="114"/>
      <c r="KI36" s="114"/>
      <c r="KJ36" s="114"/>
      <c r="KK36" s="114"/>
      <c r="KL36" s="114"/>
      <c r="KM36" s="114"/>
      <c r="KN36" s="114"/>
      <c r="KO36" s="114"/>
      <c r="KP36" s="114"/>
      <c r="KQ36" s="114"/>
      <c r="KR36" s="114"/>
      <c r="KS36" s="114"/>
      <c r="KT36" s="114"/>
      <c r="KU36" s="114"/>
      <c r="KV36" s="114"/>
      <c r="KW36" s="114"/>
      <c r="KX36" s="114"/>
      <c r="KY36" s="114"/>
      <c r="KZ36" s="114"/>
      <c r="LA36" s="114"/>
      <c r="LB36" s="114"/>
      <c r="LC36" s="114"/>
      <c r="LD36" s="114"/>
      <c r="LE36" s="114"/>
      <c r="LF36" s="114"/>
      <c r="LG36" s="114"/>
      <c r="LH36" s="114"/>
      <c r="LI36" s="114"/>
      <c r="LJ36" s="114"/>
      <c r="LK36" s="114"/>
      <c r="LL36" s="114"/>
      <c r="LM36" s="114"/>
      <c r="LN36" s="114"/>
      <c r="LO36" s="114"/>
      <c r="LP36" s="114"/>
      <c r="LQ36" s="114"/>
      <c r="LR36" s="114"/>
      <c r="LS36" s="114"/>
      <c r="LT36" s="114"/>
      <c r="LU36" s="114"/>
      <c r="LV36" s="114"/>
      <c r="LW36" s="114"/>
      <c r="LX36" s="114"/>
      <c r="LY36" s="114"/>
      <c r="LZ36" s="114"/>
      <c r="MA36" s="114"/>
      <c r="MB36" s="114"/>
      <c r="MC36" s="114"/>
      <c r="MD36" s="114"/>
      <c r="ME36" s="114"/>
      <c r="MF36" s="114"/>
      <c r="MG36" s="114"/>
      <c r="MH36" s="114"/>
      <c r="MI36" s="114"/>
      <c r="MJ36" s="114"/>
      <c r="MK36" s="114"/>
      <c r="ML36" s="114"/>
      <c r="MM36" s="114"/>
      <c r="MN36" s="114"/>
      <c r="MO36" s="114"/>
      <c r="MP36" s="114"/>
      <c r="MQ36" s="114"/>
      <c r="MR36" s="114"/>
      <c r="MS36" s="114"/>
      <c r="MT36" s="114"/>
      <c r="MU36" s="114"/>
      <c r="MV36" s="114"/>
      <c r="MW36" s="114"/>
      <c r="MX36" s="114"/>
      <c r="MY36" s="114"/>
      <c r="MZ36" s="114"/>
      <c r="NA36" s="114"/>
      <c r="NB36" s="114"/>
      <c r="NC36" s="114"/>
      <c r="ND36" s="114"/>
      <c r="NE36" s="114"/>
      <c r="NF36" s="114"/>
      <c r="NG36" s="114"/>
      <c r="NH36" s="114"/>
      <c r="NI36" s="114"/>
      <c r="NJ36" s="114"/>
      <c r="NK36" s="114"/>
      <c r="NL36" s="114"/>
      <c r="NM36" s="114"/>
      <c r="NN36" s="114"/>
      <c r="NO36" s="114"/>
      <c r="NP36" s="114"/>
      <c r="NQ36" s="114"/>
      <c r="NR36" s="114"/>
      <c r="NS36" s="114"/>
      <c r="NT36" s="114"/>
      <c r="NU36" s="114"/>
      <c r="NV36" s="114"/>
      <c r="NW36" s="114"/>
      <c r="NX36" s="114"/>
      <c r="NY36" s="114"/>
      <c r="NZ36" s="114"/>
      <c r="OA36" s="114"/>
      <c r="OB36" s="114"/>
      <c r="OC36" s="114"/>
      <c r="OD36" s="114"/>
      <c r="OE36" s="114"/>
      <c r="OF36" s="114"/>
      <c r="OG36" s="114"/>
      <c r="OH36" s="114"/>
      <c r="OI36" s="114"/>
      <c r="OJ36" s="114"/>
      <c r="OK36" s="114"/>
      <c r="OL36" s="114"/>
      <c r="OM36" s="114"/>
      <c r="ON36" s="114"/>
      <c r="OO36" s="114"/>
      <c r="OP36" s="114"/>
      <c r="OQ36" s="114"/>
      <c r="OR36" s="114"/>
      <c r="OS36" s="114"/>
      <c r="OT36" s="114"/>
      <c r="OU36" s="114"/>
      <c r="OV36" s="114"/>
      <c r="OW36" s="114"/>
      <c r="OX36" s="114"/>
      <c r="OY36" s="114"/>
      <c r="OZ36" s="114"/>
      <c r="PA36" s="114"/>
      <c r="PB36" s="114"/>
      <c r="PC36" s="114"/>
      <c r="PD36" s="114"/>
      <c r="PE36" s="114"/>
    </row>
    <row r="37" spans="1:421" s="73" customFormat="1" ht="138.75" customHeight="1" x14ac:dyDescent="0.3">
      <c r="A37" s="114"/>
      <c r="B37" s="1"/>
      <c r="C37" s="250"/>
      <c r="D37" s="513" t="s">
        <v>464</v>
      </c>
      <c r="E37" s="513"/>
      <c r="F37" s="513"/>
      <c r="G37" s="513"/>
      <c r="H37" s="513"/>
      <c r="I37" s="513"/>
      <c r="J37" s="513"/>
      <c r="K37" s="513"/>
      <c r="L37" s="513"/>
      <c r="M37" s="513"/>
      <c r="N37" s="513"/>
      <c r="O37" s="513"/>
      <c r="P37" s="1"/>
      <c r="Q37" s="114"/>
      <c r="T37" s="413">
        <v>2</v>
      </c>
      <c r="U37" s="413" t="s">
        <v>473</v>
      </c>
      <c r="V37" s="510" t="s">
        <v>716</v>
      </c>
      <c r="W37" s="510"/>
      <c r="X37" s="511" t="str">
        <f>VLOOKUP(W33,T35:U39,2,FALSE)</f>
        <v>Prüfcheck noch nicht ausgefüllt</v>
      </c>
      <c r="Y37" s="511"/>
      <c r="Z37" s="511"/>
      <c r="AA37" s="511"/>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c r="IW37" s="114"/>
      <c r="IX37" s="114"/>
      <c r="IY37" s="114"/>
      <c r="IZ37" s="114"/>
      <c r="JA37" s="114"/>
      <c r="JB37" s="114"/>
      <c r="JC37" s="114"/>
      <c r="JD37" s="114"/>
      <c r="JE37" s="114"/>
      <c r="JF37" s="114"/>
      <c r="JG37" s="114"/>
      <c r="JH37" s="114"/>
      <c r="JI37" s="114"/>
      <c r="JJ37" s="114"/>
      <c r="JK37" s="114"/>
      <c r="JL37" s="114"/>
      <c r="JM37" s="114"/>
      <c r="JN37" s="114"/>
      <c r="JO37" s="114"/>
      <c r="JP37" s="114"/>
      <c r="JQ37" s="114"/>
      <c r="JR37" s="114"/>
      <c r="JS37" s="114"/>
      <c r="JT37" s="114"/>
      <c r="JU37" s="114"/>
      <c r="JV37" s="114"/>
      <c r="JW37" s="114"/>
      <c r="JX37" s="114"/>
      <c r="JY37" s="114"/>
      <c r="JZ37" s="114"/>
      <c r="KA37" s="114"/>
      <c r="KB37" s="114"/>
      <c r="KC37" s="114"/>
      <c r="KD37" s="114"/>
      <c r="KE37" s="114"/>
      <c r="KF37" s="114"/>
      <c r="KG37" s="114"/>
      <c r="KH37" s="114"/>
      <c r="KI37" s="114"/>
      <c r="KJ37" s="114"/>
      <c r="KK37" s="114"/>
      <c r="KL37" s="114"/>
      <c r="KM37" s="114"/>
      <c r="KN37" s="114"/>
      <c r="KO37" s="114"/>
      <c r="KP37" s="114"/>
      <c r="KQ37" s="114"/>
      <c r="KR37" s="114"/>
      <c r="KS37" s="114"/>
      <c r="KT37" s="114"/>
      <c r="KU37" s="114"/>
      <c r="KV37" s="114"/>
      <c r="KW37" s="114"/>
      <c r="KX37" s="114"/>
      <c r="KY37" s="114"/>
      <c r="KZ37" s="114"/>
      <c r="LA37" s="114"/>
      <c r="LB37" s="114"/>
      <c r="LC37" s="114"/>
      <c r="LD37" s="114"/>
      <c r="LE37" s="114"/>
      <c r="LF37" s="114"/>
      <c r="LG37" s="114"/>
      <c r="LH37" s="114"/>
      <c r="LI37" s="114"/>
      <c r="LJ37" s="114"/>
      <c r="LK37" s="114"/>
      <c r="LL37" s="114"/>
      <c r="LM37" s="114"/>
      <c r="LN37" s="114"/>
      <c r="LO37" s="114"/>
      <c r="LP37" s="114"/>
      <c r="LQ37" s="114"/>
      <c r="LR37" s="114"/>
      <c r="LS37" s="114"/>
      <c r="LT37" s="114"/>
      <c r="LU37" s="114"/>
      <c r="LV37" s="114"/>
      <c r="LW37" s="114"/>
      <c r="LX37" s="114"/>
      <c r="LY37" s="114"/>
      <c r="LZ37" s="114"/>
      <c r="MA37" s="114"/>
      <c r="MB37" s="114"/>
      <c r="MC37" s="114"/>
      <c r="MD37" s="114"/>
      <c r="ME37" s="114"/>
      <c r="MF37" s="114"/>
      <c r="MG37" s="114"/>
      <c r="MH37" s="114"/>
      <c r="MI37" s="114"/>
      <c r="MJ37" s="114"/>
      <c r="MK37" s="114"/>
      <c r="ML37" s="114"/>
      <c r="MM37" s="114"/>
      <c r="MN37" s="114"/>
      <c r="MO37" s="114"/>
      <c r="MP37" s="114"/>
      <c r="MQ37" s="114"/>
      <c r="MR37" s="114"/>
      <c r="MS37" s="114"/>
      <c r="MT37" s="114"/>
      <c r="MU37" s="114"/>
      <c r="MV37" s="114"/>
      <c r="MW37" s="114"/>
      <c r="MX37" s="114"/>
      <c r="MY37" s="114"/>
      <c r="MZ37" s="114"/>
      <c r="NA37" s="114"/>
      <c r="NB37" s="114"/>
      <c r="NC37" s="114"/>
      <c r="ND37" s="114"/>
      <c r="NE37" s="114"/>
      <c r="NF37" s="114"/>
      <c r="NG37" s="114"/>
      <c r="NH37" s="114"/>
      <c r="NI37" s="114"/>
      <c r="NJ37" s="114"/>
      <c r="NK37" s="114"/>
      <c r="NL37" s="114"/>
      <c r="NM37" s="114"/>
      <c r="NN37" s="114"/>
      <c r="NO37" s="114"/>
      <c r="NP37" s="114"/>
      <c r="NQ37" s="114"/>
      <c r="NR37" s="114"/>
      <c r="NS37" s="114"/>
      <c r="NT37" s="114"/>
      <c r="NU37" s="114"/>
      <c r="NV37" s="114"/>
      <c r="NW37" s="114"/>
      <c r="NX37" s="114"/>
      <c r="NY37" s="114"/>
      <c r="NZ37" s="114"/>
      <c r="OA37" s="114"/>
      <c r="OB37" s="114"/>
      <c r="OC37" s="114"/>
      <c r="OD37" s="114"/>
      <c r="OE37" s="114"/>
      <c r="OF37" s="114"/>
      <c r="OG37" s="114"/>
      <c r="OH37" s="114"/>
      <c r="OI37" s="114"/>
      <c r="OJ37" s="114"/>
      <c r="OK37" s="114"/>
      <c r="OL37" s="114"/>
      <c r="OM37" s="114"/>
      <c r="ON37" s="114"/>
      <c r="OO37" s="114"/>
      <c r="OP37" s="114"/>
      <c r="OQ37" s="114"/>
      <c r="OR37" s="114"/>
      <c r="OS37" s="114"/>
      <c r="OT37" s="114"/>
      <c r="OU37" s="114"/>
      <c r="OV37" s="114"/>
      <c r="OW37" s="114"/>
      <c r="OX37" s="114"/>
      <c r="OY37" s="114"/>
      <c r="OZ37" s="114"/>
      <c r="PA37" s="114"/>
      <c r="PB37" s="114"/>
      <c r="PC37" s="114"/>
      <c r="PD37" s="114"/>
      <c r="PE37" s="114"/>
    </row>
    <row r="38" spans="1:421" s="73" customFormat="1" x14ac:dyDescent="0.3">
      <c r="A38" s="114"/>
      <c r="B38" s="1"/>
      <c r="C38" s="1"/>
      <c r="D38" s="1"/>
      <c r="E38" s="1"/>
      <c r="F38" s="1"/>
      <c r="G38" s="1"/>
      <c r="H38" s="1"/>
      <c r="I38" s="1"/>
      <c r="J38" s="1"/>
      <c r="K38" s="1"/>
      <c r="L38" s="1"/>
      <c r="M38" s="1"/>
      <c r="N38" s="1"/>
      <c r="O38" s="1"/>
      <c r="P38" s="1"/>
      <c r="Q38" s="114"/>
      <c r="T38" s="413">
        <v>3</v>
      </c>
      <c r="U38" s="413" t="s">
        <v>473</v>
      </c>
      <c r="V38" s="86"/>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4"/>
      <c r="HL38" s="114"/>
      <c r="HM38" s="114"/>
      <c r="HN38" s="114"/>
      <c r="HO38" s="114"/>
      <c r="HP38" s="114"/>
      <c r="HQ38" s="114"/>
      <c r="HR38" s="114"/>
      <c r="HS38" s="114"/>
      <c r="HT38" s="114"/>
      <c r="HU38" s="114"/>
      <c r="HV38" s="114"/>
      <c r="HW38" s="114"/>
      <c r="HX38" s="114"/>
      <c r="HY38" s="114"/>
      <c r="HZ38" s="114"/>
      <c r="IA38" s="114"/>
      <c r="IB38" s="114"/>
      <c r="IC38" s="114"/>
      <c r="ID38" s="114"/>
      <c r="IE38" s="114"/>
      <c r="IF38" s="114"/>
      <c r="IG38" s="114"/>
      <c r="IH38" s="114"/>
      <c r="II38" s="114"/>
      <c r="IJ38" s="114"/>
      <c r="IK38" s="114"/>
      <c r="IL38" s="114"/>
      <c r="IM38" s="114"/>
      <c r="IN38" s="114"/>
      <c r="IO38" s="114"/>
      <c r="IP38" s="114"/>
      <c r="IQ38" s="114"/>
      <c r="IR38" s="114"/>
      <c r="IS38" s="114"/>
      <c r="IT38" s="114"/>
      <c r="IU38" s="114"/>
      <c r="IV38" s="114"/>
      <c r="IW38" s="114"/>
      <c r="IX38" s="114"/>
      <c r="IY38" s="114"/>
      <c r="IZ38" s="114"/>
      <c r="JA38" s="114"/>
      <c r="JB38" s="114"/>
      <c r="JC38" s="114"/>
      <c r="JD38" s="114"/>
      <c r="JE38" s="114"/>
      <c r="JF38" s="114"/>
      <c r="JG38" s="114"/>
      <c r="JH38" s="114"/>
      <c r="JI38" s="114"/>
      <c r="JJ38" s="114"/>
      <c r="JK38" s="114"/>
      <c r="JL38" s="114"/>
      <c r="JM38" s="114"/>
      <c r="JN38" s="114"/>
      <c r="JO38" s="114"/>
      <c r="JP38" s="114"/>
      <c r="JQ38" s="114"/>
      <c r="JR38" s="114"/>
      <c r="JS38" s="114"/>
      <c r="JT38" s="114"/>
      <c r="JU38" s="114"/>
      <c r="JV38" s="114"/>
      <c r="JW38" s="114"/>
      <c r="JX38" s="114"/>
      <c r="JY38" s="114"/>
      <c r="JZ38" s="114"/>
      <c r="KA38" s="114"/>
      <c r="KB38" s="114"/>
      <c r="KC38" s="114"/>
      <c r="KD38" s="114"/>
      <c r="KE38" s="114"/>
      <c r="KF38" s="114"/>
      <c r="KG38" s="114"/>
      <c r="KH38" s="114"/>
      <c r="KI38" s="114"/>
      <c r="KJ38" s="114"/>
      <c r="KK38" s="114"/>
      <c r="KL38" s="114"/>
      <c r="KM38" s="114"/>
      <c r="KN38" s="114"/>
      <c r="KO38" s="114"/>
      <c r="KP38" s="114"/>
      <c r="KQ38" s="114"/>
      <c r="KR38" s="114"/>
      <c r="KS38" s="114"/>
      <c r="KT38" s="114"/>
      <c r="KU38" s="114"/>
      <c r="KV38" s="114"/>
      <c r="KW38" s="114"/>
      <c r="KX38" s="114"/>
      <c r="KY38" s="114"/>
      <c r="KZ38" s="114"/>
      <c r="LA38" s="114"/>
      <c r="LB38" s="114"/>
      <c r="LC38" s="114"/>
      <c r="LD38" s="114"/>
      <c r="LE38" s="114"/>
      <c r="LF38" s="114"/>
      <c r="LG38" s="114"/>
      <c r="LH38" s="114"/>
      <c r="LI38" s="114"/>
      <c r="LJ38" s="114"/>
      <c r="LK38" s="114"/>
      <c r="LL38" s="114"/>
      <c r="LM38" s="114"/>
      <c r="LN38" s="114"/>
      <c r="LO38" s="114"/>
      <c r="LP38" s="114"/>
      <c r="LQ38" s="114"/>
      <c r="LR38" s="114"/>
      <c r="LS38" s="114"/>
      <c r="LT38" s="114"/>
      <c r="LU38" s="114"/>
      <c r="LV38" s="114"/>
      <c r="LW38" s="114"/>
      <c r="LX38" s="114"/>
      <c r="LY38" s="114"/>
      <c r="LZ38" s="114"/>
      <c r="MA38" s="114"/>
      <c r="MB38" s="114"/>
      <c r="MC38" s="114"/>
      <c r="MD38" s="114"/>
      <c r="ME38" s="114"/>
      <c r="MF38" s="114"/>
      <c r="MG38" s="114"/>
      <c r="MH38" s="114"/>
      <c r="MI38" s="114"/>
      <c r="MJ38" s="114"/>
      <c r="MK38" s="114"/>
      <c r="ML38" s="114"/>
      <c r="MM38" s="114"/>
      <c r="MN38" s="114"/>
      <c r="MO38" s="114"/>
      <c r="MP38" s="114"/>
      <c r="MQ38" s="114"/>
      <c r="MR38" s="114"/>
      <c r="MS38" s="114"/>
      <c r="MT38" s="114"/>
      <c r="MU38" s="114"/>
      <c r="MV38" s="114"/>
      <c r="MW38" s="114"/>
      <c r="MX38" s="114"/>
      <c r="MY38" s="114"/>
      <c r="MZ38" s="114"/>
      <c r="NA38" s="114"/>
      <c r="NB38" s="114"/>
      <c r="NC38" s="114"/>
      <c r="ND38" s="114"/>
      <c r="NE38" s="114"/>
      <c r="NF38" s="114"/>
      <c r="NG38" s="114"/>
      <c r="NH38" s="114"/>
      <c r="NI38" s="114"/>
      <c r="NJ38" s="114"/>
      <c r="NK38" s="114"/>
      <c r="NL38" s="114"/>
      <c r="NM38" s="114"/>
      <c r="NN38" s="114"/>
      <c r="NO38" s="114"/>
      <c r="NP38" s="114"/>
      <c r="NQ38" s="114"/>
      <c r="NR38" s="114"/>
      <c r="NS38" s="114"/>
      <c r="NT38" s="114"/>
      <c r="NU38" s="114"/>
      <c r="NV38" s="114"/>
      <c r="NW38" s="114"/>
      <c r="NX38" s="114"/>
      <c r="NY38" s="114"/>
      <c r="NZ38" s="114"/>
      <c r="OA38" s="114"/>
      <c r="OB38" s="114"/>
      <c r="OC38" s="114"/>
      <c r="OD38" s="114"/>
      <c r="OE38" s="114"/>
      <c r="OF38" s="114"/>
      <c r="OG38" s="114"/>
      <c r="OH38" s="114"/>
      <c r="OI38" s="114"/>
      <c r="OJ38" s="114"/>
      <c r="OK38" s="114"/>
      <c r="OL38" s="114"/>
      <c r="OM38" s="114"/>
      <c r="ON38" s="114"/>
      <c r="OO38" s="114"/>
      <c r="OP38" s="114"/>
      <c r="OQ38" s="114"/>
      <c r="OR38" s="114"/>
      <c r="OS38" s="114"/>
      <c r="OT38" s="114"/>
      <c r="OU38" s="114"/>
      <c r="OV38" s="114"/>
      <c r="OW38" s="114"/>
      <c r="OX38" s="114"/>
      <c r="OY38" s="114"/>
      <c r="OZ38" s="114"/>
      <c r="PA38" s="114"/>
      <c r="PB38" s="114"/>
      <c r="PC38" s="114"/>
      <c r="PD38" s="114"/>
      <c r="PE38" s="114"/>
    </row>
    <row r="39" spans="1:421" s="73" customFormat="1" x14ac:dyDescent="0.3">
      <c r="A39" s="114"/>
      <c r="B39" s="1"/>
      <c r="C39" s="1"/>
      <c r="D39" s="1"/>
      <c r="E39" s="1"/>
      <c r="F39" s="1"/>
      <c r="G39" s="1"/>
      <c r="H39" s="1"/>
      <c r="I39" s="1"/>
      <c r="J39" s="1"/>
      <c r="K39" s="1"/>
      <c r="L39" s="1"/>
      <c r="M39" s="1"/>
      <c r="N39" s="1"/>
      <c r="O39" s="1"/>
      <c r="P39" s="1"/>
      <c r="Q39" s="114"/>
      <c r="T39" s="413">
        <v>4</v>
      </c>
      <c r="U39" s="413" t="s">
        <v>471</v>
      </c>
      <c r="V39" s="86"/>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c r="GR39" s="114"/>
      <c r="GS39" s="114"/>
      <c r="GT39" s="114"/>
      <c r="GU39" s="114"/>
      <c r="GV39" s="114"/>
      <c r="GW39" s="114"/>
      <c r="GX39" s="114"/>
      <c r="GY39" s="114"/>
      <c r="GZ39" s="114"/>
      <c r="HA39" s="114"/>
      <c r="HB39" s="114"/>
      <c r="HC39" s="114"/>
      <c r="HD39" s="114"/>
      <c r="HE39" s="114"/>
      <c r="HF39" s="114"/>
      <c r="HG39" s="114"/>
      <c r="HH39" s="114"/>
      <c r="HI39" s="114"/>
      <c r="HJ39" s="114"/>
      <c r="HK39" s="114"/>
      <c r="HL39" s="114"/>
      <c r="HM39" s="114"/>
      <c r="HN39" s="114"/>
      <c r="HO39" s="114"/>
      <c r="HP39" s="114"/>
      <c r="HQ39" s="114"/>
      <c r="HR39" s="114"/>
      <c r="HS39" s="114"/>
      <c r="HT39" s="114"/>
      <c r="HU39" s="114"/>
      <c r="HV39" s="114"/>
      <c r="HW39" s="114"/>
      <c r="HX39" s="114"/>
      <c r="HY39" s="114"/>
      <c r="HZ39" s="114"/>
      <c r="IA39" s="114"/>
      <c r="IB39" s="114"/>
      <c r="IC39" s="114"/>
      <c r="ID39" s="114"/>
      <c r="IE39" s="114"/>
      <c r="IF39" s="114"/>
      <c r="IG39" s="114"/>
      <c r="IH39" s="114"/>
      <c r="II39" s="114"/>
      <c r="IJ39" s="114"/>
      <c r="IK39" s="114"/>
      <c r="IL39" s="114"/>
      <c r="IM39" s="114"/>
      <c r="IN39" s="114"/>
      <c r="IO39" s="114"/>
      <c r="IP39" s="114"/>
      <c r="IQ39" s="114"/>
      <c r="IR39" s="114"/>
      <c r="IS39" s="114"/>
      <c r="IT39" s="114"/>
      <c r="IU39" s="114"/>
      <c r="IV39" s="114"/>
      <c r="IW39" s="114"/>
      <c r="IX39" s="114"/>
      <c r="IY39" s="114"/>
      <c r="IZ39" s="114"/>
      <c r="JA39" s="114"/>
      <c r="JB39" s="114"/>
      <c r="JC39" s="114"/>
      <c r="JD39" s="114"/>
      <c r="JE39" s="114"/>
      <c r="JF39" s="114"/>
      <c r="JG39" s="114"/>
      <c r="JH39" s="114"/>
      <c r="JI39" s="114"/>
      <c r="JJ39" s="114"/>
      <c r="JK39" s="114"/>
      <c r="JL39" s="114"/>
      <c r="JM39" s="114"/>
      <c r="JN39" s="114"/>
      <c r="JO39" s="114"/>
      <c r="JP39" s="114"/>
      <c r="JQ39" s="114"/>
      <c r="JR39" s="114"/>
      <c r="JS39" s="114"/>
      <c r="JT39" s="114"/>
      <c r="JU39" s="114"/>
      <c r="JV39" s="114"/>
      <c r="JW39" s="114"/>
      <c r="JX39" s="114"/>
      <c r="JY39" s="114"/>
      <c r="JZ39" s="114"/>
      <c r="KA39" s="114"/>
      <c r="KB39" s="114"/>
      <c r="KC39" s="114"/>
      <c r="KD39" s="114"/>
      <c r="KE39" s="114"/>
      <c r="KF39" s="114"/>
      <c r="KG39" s="114"/>
      <c r="KH39" s="114"/>
      <c r="KI39" s="114"/>
      <c r="KJ39" s="114"/>
      <c r="KK39" s="114"/>
      <c r="KL39" s="114"/>
      <c r="KM39" s="114"/>
      <c r="KN39" s="114"/>
      <c r="KO39" s="114"/>
      <c r="KP39" s="114"/>
      <c r="KQ39" s="114"/>
      <c r="KR39" s="114"/>
      <c r="KS39" s="114"/>
      <c r="KT39" s="114"/>
      <c r="KU39" s="114"/>
      <c r="KV39" s="114"/>
      <c r="KW39" s="114"/>
      <c r="KX39" s="114"/>
      <c r="KY39" s="114"/>
      <c r="KZ39" s="114"/>
      <c r="LA39" s="114"/>
      <c r="LB39" s="114"/>
      <c r="LC39" s="114"/>
      <c r="LD39" s="114"/>
      <c r="LE39" s="114"/>
      <c r="LF39" s="114"/>
      <c r="LG39" s="114"/>
      <c r="LH39" s="114"/>
      <c r="LI39" s="114"/>
      <c r="LJ39" s="114"/>
      <c r="LK39" s="114"/>
      <c r="LL39" s="114"/>
      <c r="LM39" s="114"/>
      <c r="LN39" s="114"/>
      <c r="LO39" s="114"/>
      <c r="LP39" s="114"/>
      <c r="LQ39" s="114"/>
      <c r="LR39" s="114"/>
      <c r="LS39" s="114"/>
      <c r="LT39" s="114"/>
      <c r="LU39" s="114"/>
      <c r="LV39" s="114"/>
      <c r="LW39" s="114"/>
      <c r="LX39" s="114"/>
      <c r="LY39" s="114"/>
      <c r="LZ39" s="114"/>
      <c r="MA39" s="114"/>
      <c r="MB39" s="114"/>
      <c r="MC39" s="114"/>
      <c r="MD39" s="114"/>
      <c r="ME39" s="114"/>
      <c r="MF39" s="114"/>
      <c r="MG39" s="114"/>
      <c r="MH39" s="114"/>
      <c r="MI39" s="114"/>
      <c r="MJ39" s="114"/>
      <c r="MK39" s="114"/>
      <c r="ML39" s="114"/>
      <c r="MM39" s="114"/>
      <c r="MN39" s="114"/>
      <c r="MO39" s="114"/>
      <c r="MP39" s="114"/>
      <c r="MQ39" s="114"/>
      <c r="MR39" s="114"/>
      <c r="MS39" s="114"/>
      <c r="MT39" s="114"/>
      <c r="MU39" s="114"/>
      <c r="MV39" s="114"/>
      <c r="MW39" s="114"/>
      <c r="MX39" s="114"/>
      <c r="MY39" s="114"/>
      <c r="MZ39" s="114"/>
      <c r="NA39" s="114"/>
      <c r="NB39" s="114"/>
      <c r="NC39" s="114"/>
      <c r="ND39" s="114"/>
      <c r="NE39" s="114"/>
      <c r="NF39" s="114"/>
      <c r="NG39" s="114"/>
      <c r="NH39" s="114"/>
      <c r="NI39" s="114"/>
      <c r="NJ39" s="114"/>
      <c r="NK39" s="114"/>
      <c r="NL39" s="114"/>
      <c r="NM39" s="114"/>
      <c r="NN39" s="114"/>
      <c r="NO39" s="114"/>
      <c r="NP39" s="114"/>
      <c r="NQ39" s="114"/>
      <c r="NR39" s="114"/>
      <c r="NS39" s="114"/>
      <c r="NT39" s="114"/>
      <c r="NU39" s="114"/>
      <c r="NV39" s="114"/>
      <c r="NW39" s="114"/>
      <c r="NX39" s="114"/>
      <c r="NY39" s="114"/>
      <c r="NZ39" s="114"/>
      <c r="OA39" s="114"/>
      <c r="OB39" s="114"/>
      <c r="OC39" s="114"/>
      <c r="OD39" s="114"/>
      <c r="OE39" s="114"/>
      <c r="OF39" s="114"/>
      <c r="OG39" s="114"/>
      <c r="OH39" s="114"/>
      <c r="OI39" s="114"/>
      <c r="OJ39" s="114"/>
      <c r="OK39" s="114"/>
      <c r="OL39" s="114"/>
      <c r="OM39" s="114"/>
      <c r="ON39" s="114"/>
      <c r="OO39" s="114"/>
      <c r="OP39" s="114"/>
      <c r="OQ39" s="114"/>
      <c r="OR39" s="114"/>
      <c r="OS39" s="114"/>
      <c r="OT39" s="114"/>
      <c r="OU39" s="114"/>
      <c r="OV39" s="114"/>
      <c r="OW39" s="114"/>
      <c r="OX39" s="114"/>
      <c r="OY39" s="114"/>
      <c r="OZ39" s="114"/>
      <c r="PA39" s="114"/>
      <c r="PB39" s="114"/>
      <c r="PC39" s="114"/>
      <c r="PD39" s="114"/>
      <c r="PE39" s="114"/>
    </row>
    <row r="40" spans="1:421" s="73" customFormat="1" x14ac:dyDescent="0.3">
      <c r="A40" s="114"/>
      <c r="B40" s="1"/>
      <c r="C40" s="1"/>
      <c r="D40" s="1"/>
      <c r="E40" s="1"/>
      <c r="F40" s="1"/>
      <c r="G40" s="1"/>
      <c r="H40" s="1"/>
      <c r="I40" s="1"/>
      <c r="J40" s="1"/>
      <c r="K40" s="1"/>
      <c r="L40" s="1"/>
      <c r="M40" s="1"/>
      <c r="N40" s="1"/>
      <c r="O40" s="1"/>
      <c r="P40" s="1"/>
      <c r="Q40" s="114"/>
      <c r="S40" s="86"/>
      <c r="T40" s="86"/>
      <c r="U40" s="86"/>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4"/>
      <c r="FI40" s="114"/>
      <c r="FJ40" s="114"/>
      <c r="FK40" s="114"/>
      <c r="FL40" s="114"/>
      <c r="FM40" s="114"/>
      <c r="FN40" s="114"/>
      <c r="FO40" s="114"/>
      <c r="FP40" s="114"/>
      <c r="FQ40" s="114"/>
      <c r="FR40" s="114"/>
      <c r="FS40" s="114"/>
      <c r="FT40" s="114"/>
      <c r="FU40" s="114"/>
      <c r="FV40" s="114"/>
      <c r="FW40" s="114"/>
      <c r="FX40" s="114"/>
      <c r="FY40" s="114"/>
      <c r="FZ40" s="114"/>
      <c r="GA40" s="114"/>
      <c r="GB40" s="114"/>
      <c r="GC40" s="114"/>
      <c r="GD40" s="114"/>
      <c r="GE40" s="114"/>
      <c r="GF40" s="114"/>
      <c r="GG40" s="114"/>
      <c r="GH40" s="114"/>
      <c r="GI40" s="114"/>
      <c r="GJ40" s="114"/>
      <c r="GK40" s="114"/>
      <c r="GL40" s="114"/>
      <c r="GM40" s="114"/>
      <c r="GN40" s="114"/>
      <c r="GO40" s="114"/>
      <c r="GP40" s="114"/>
      <c r="GQ40" s="114"/>
      <c r="GR40" s="114"/>
      <c r="GS40" s="114"/>
      <c r="GT40" s="114"/>
      <c r="GU40" s="114"/>
      <c r="GV40" s="114"/>
      <c r="GW40" s="114"/>
      <c r="GX40" s="114"/>
      <c r="GY40" s="114"/>
      <c r="GZ40" s="114"/>
      <c r="HA40" s="114"/>
      <c r="HB40" s="114"/>
      <c r="HC40" s="114"/>
      <c r="HD40" s="114"/>
      <c r="HE40" s="114"/>
      <c r="HF40" s="114"/>
      <c r="HG40" s="114"/>
      <c r="HH40" s="114"/>
      <c r="HI40" s="114"/>
      <c r="HJ40" s="114"/>
      <c r="HK40" s="114"/>
      <c r="HL40" s="114"/>
      <c r="HM40" s="114"/>
      <c r="HN40" s="114"/>
      <c r="HO40" s="114"/>
      <c r="HP40" s="114"/>
      <c r="HQ40" s="114"/>
      <c r="HR40" s="114"/>
      <c r="HS40" s="114"/>
      <c r="HT40" s="114"/>
      <c r="HU40" s="114"/>
      <c r="HV40" s="114"/>
      <c r="HW40" s="114"/>
      <c r="HX40" s="114"/>
      <c r="HY40" s="114"/>
      <c r="HZ40" s="114"/>
      <c r="IA40" s="114"/>
      <c r="IB40" s="114"/>
      <c r="IC40" s="114"/>
      <c r="ID40" s="114"/>
      <c r="IE40" s="114"/>
      <c r="IF40" s="114"/>
      <c r="IG40" s="114"/>
      <c r="IH40" s="114"/>
      <c r="II40" s="114"/>
      <c r="IJ40" s="114"/>
      <c r="IK40" s="114"/>
      <c r="IL40" s="114"/>
      <c r="IM40" s="114"/>
      <c r="IN40" s="114"/>
      <c r="IO40" s="114"/>
      <c r="IP40" s="114"/>
      <c r="IQ40" s="114"/>
      <c r="IR40" s="114"/>
      <c r="IS40" s="114"/>
      <c r="IT40" s="114"/>
      <c r="IU40" s="114"/>
      <c r="IV40" s="114"/>
      <c r="IW40" s="114"/>
      <c r="IX40" s="114"/>
      <c r="IY40" s="114"/>
      <c r="IZ40" s="114"/>
      <c r="JA40" s="114"/>
      <c r="JB40" s="114"/>
      <c r="JC40" s="114"/>
      <c r="JD40" s="114"/>
      <c r="JE40" s="114"/>
      <c r="JF40" s="114"/>
      <c r="JG40" s="114"/>
      <c r="JH40" s="114"/>
      <c r="JI40" s="114"/>
      <c r="JJ40" s="114"/>
      <c r="JK40" s="114"/>
      <c r="JL40" s="114"/>
      <c r="JM40" s="114"/>
      <c r="JN40" s="114"/>
      <c r="JO40" s="114"/>
      <c r="JP40" s="114"/>
      <c r="JQ40" s="114"/>
      <c r="JR40" s="114"/>
      <c r="JS40" s="114"/>
      <c r="JT40" s="114"/>
      <c r="JU40" s="114"/>
      <c r="JV40" s="114"/>
      <c r="JW40" s="114"/>
      <c r="JX40" s="114"/>
      <c r="JY40" s="114"/>
      <c r="JZ40" s="114"/>
      <c r="KA40" s="114"/>
      <c r="KB40" s="114"/>
      <c r="KC40" s="114"/>
      <c r="KD40" s="114"/>
      <c r="KE40" s="114"/>
      <c r="KF40" s="114"/>
      <c r="KG40" s="114"/>
      <c r="KH40" s="114"/>
      <c r="KI40" s="114"/>
      <c r="KJ40" s="114"/>
      <c r="KK40" s="114"/>
      <c r="KL40" s="114"/>
      <c r="KM40" s="114"/>
      <c r="KN40" s="114"/>
      <c r="KO40" s="114"/>
      <c r="KP40" s="114"/>
      <c r="KQ40" s="114"/>
      <c r="KR40" s="114"/>
      <c r="KS40" s="114"/>
      <c r="KT40" s="114"/>
      <c r="KU40" s="114"/>
      <c r="KV40" s="114"/>
      <c r="KW40" s="114"/>
      <c r="KX40" s="114"/>
      <c r="KY40" s="114"/>
      <c r="KZ40" s="114"/>
      <c r="LA40" s="114"/>
      <c r="LB40" s="114"/>
      <c r="LC40" s="114"/>
      <c r="LD40" s="114"/>
      <c r="LE40" s="114"/>
      <c r="LF40" s="114"/>
      <c r="LG40" s="114"/>
      <c r="LH40" s="114"/>
      <c r="LI40" s="114"/>
      <c r="LJ40" s="114"/>
      <c r="LK40" s="114"/>
      <c r="LL40" s="114"/>
      <c r="LM40" s="114"/>
      <c r="LN40" s="114"/>
      <c r="LO40" s="114"/>
      <c r="LP40" s="114"/>
      <c r="LQ40" s="114"/>
      <c r="LR40" s="114"/>
      <c r="LS40" s="114"/>
      <c r="LT40" s="114"/>
      <c r="LU40" s="114"/>
      <c r="LV40" s="114"/>
      <c r="LW40" s="114"/>
      <c r="LX40" s="114"/>
      <c r="LY40" s="114"/>
      <c r="LZ40" s="114"/>
      <c r="MA40" s="114"/>
      <c r="MB40" s="114"/>
      <c r="MC40" s="114"/>
      <c r="MD40" s="114"/>
      <c r="ME40" s="114"/>
      <c r="MF40" s="114"/>
      <c r="MG40" s="114"/>
      <c r="MH40" s="114"/>
      <c r="MI40" s="114"/>
      <c r="MJ40" s="114"/>
      <c r="MK40" s="114"/>
      <c r="ML40" s="114"/>
      <c r="MM40" s="114"/>
      <c r="MN40" s="114"/>
      <c r="MO40" s="114"/>
      <c r="MP40" s="114"/>
      <c r="MQ40" s="114"/>
      <c r="MR40" s="114"/>
      <c r="MS40" s="114"/>
      <c r="MT40" s="114"/>
      <c r="MU40" s="114"/>
      <c r="MV40" s="114"/>
      <c r="MW40" s="114"/>
      <c r="MX40" s="114"/>
      <c r="MY40" s="114"/>
      <c r="MZ40" s="114"/>
      <c r="NA40" s="114"/>
      <c r="NB40" s="114"/>
      <c r="NC40" s="114"/>
      <c r="ND40" s="114"/>
      <c r="NE40" s="114"/>
      <c r="NF40" s="114"/>
      <c r="NG40" s="114"/>
      <c r="NH40" s="114"/>
      <c r="NI40" s="114"/>
      <c r="NJ40" s="114"/>
      <c r="NK40" s="114"/>
      <c r="NL40" s="114"/>
      <c r="NM40" s="114"/>
      <c r="NN40" s="114"/>
      <c r="NO40" s="114"/>
      <c r="NP40" s="114"/>
      <c r="NQ40" s="114"/>
      <c r="NR40" s="114"/>
      <c r="NS40" s="114"/>
      <c r="NT40" s="114"/>
      <c r="NU40" s="114"/>
      <c r="NV40" s="114"/>
      <c r="NW40" s="114"/>
      <c r="NX40" s="114"/>
      <c r="NY40" s="114"/>
      <c r="NZ40" s="114"/>
      <c r="OA40" s="114"/>
      <c r="OB40" s="114"/>
      <c r="OC40" s="114"/>
      <c r="OD40" s="114"/>
      <c r="OE40" s="114"/>
      <c r="OF40" s="114"/>
      <c r="OG40" s="114"/>
      <c r="OH40" s="114"/>
      <c r="OI40" s="114"/>
      <c r="OJ40" s="114"/>
      <c r="OK40" s="114"/>
      <c r="OL40" s="114"/>
      <c r="OM40" s="114"/>
      <c r="ON40" s="114"/>
      <c r="OO40" s="114"/>
      <c r="OP40" s="114"/>
      <c r="OQ40" s="114"/>
      <c r="OR40" s="114"/>
      <c r="OS40" s="114"/>
      <c r="OT40" s="114"/>
      <c r="OU40" s="114"/>
      <c r="OV40" s="114"/>
      <c r="OW40" s="114"/>
      <c r="OX40" s="114"/>
      <c r="OY40" s="114"/>
      <c r="OZ40" s="114"/>
      <c r="PA40" s="114"/>
      <c r="PB40" s="114"/>
      <c r="PC40" s="114"/>
      <c r="PD40" s="114"/>
      <c r="PE40" s="114"/>
    </row>
    <row r="41" spans="1:421" s="73" customFormat="1" x14ac:dyDescent="0.3">
      <c r="A41" s="114"/>
      <c r="B41" s="1"/>
      <c r="C41" s="1"/>
      <c r="D41" s="1"/>
      <c r="E41" s="1"/>
      <c r="F41" s="1"/>
      <c r="G41" s="1"/>
      <c r="H41" s="1"/>
      <c r="I41" s="2"/>
      <c r="J41" s="1"/>
      <c r="K41" s="1"/>
      <c r="L41" s="1"/>
      <c r="M41" s="1"/>
      <c r="N41" s="1"/>
      <c r="O41" s="1"/>
      <c r="P41" s="1"/>
      <c r="Q41" s="114"/>
      <c r="S41" s="86"/>
      <c r="T41" s="86"/>
      <c r="U41" s="86"/>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c r="GR41" s="114"/>
      <c r="GS41" s="114"/>
      <c r="GT41" s="114"/>
      <c r="GU41" s="114"/>
      <c r="GV41" s="114"/>
      <c r="GW41" s="114"/>
      <c r="GX41" s="114"/>
      <c r="GY41" s="114"/>
      <c r="GZ41" s="114"/>
      <c r="HA41" s="114"/>
      <c r="HB41" s="114"/>
      <c r="HC41" s="114"/>
      <c r="HD41" s="114"/>
      <c r="HE41" s="114"/>
      <c r="HF41" s="114"/>
      <c r="HG41" s="114"/>
      <c r="HH41" s="114"/>
      <c r="HI41" s="114"/>
      <c r="HJ41" s="114"/>
      <c r="HK41" s="114"/>
      <c r="HL41" s="114"/>
      <c r="HM41" s="114"/>
      <c r="HN41" s="114"/>
      <c r="HO41" s="114"/>
      <c r="HP41" s="114"/>
      <c r="HQ41" s="114"/>
      <c r="HR41" s="114"/>
      <c r="HS41" s="114"/>
      <c r="HT41" s="114"/>
      <c r="HU41" s="114"/>
      <c r="HV41" s="114"/>
      <c r="HW41" s="114"/>
      <c r="HX41" s="114"/>
      <c r="HY41" s="114"/>
      <c r="HZ41" s="114"/>
      <c r="IA41" s="114"/>
      <c r="IB41" s="114"/>
      <c r="IC41" s="114"/>
      <c r="ID41" s="114"/>
      <c r="IE41" s="114"/>
      <c r="IF41" s="114"/>
      <c r="IG41" s="114"/>
      <c r="IH41" s="114"/>
      <c r="II41" s="114"/>
      <c r="IJ41" s="114"/>
      <c r="IK41" s="114"/>
      <c r="IL41" s="114"/>
      <c r="IM41" s="114"/>
      <c r="IN41" s="114"/>
      <c r="IO41" s="114"/>
      <c r="IP41" s="114"/>
      <c r="IQ41" s="114"/>
      <c r="IR41" s="114"/>
      <c r="IS41" s="114"/>
      <c r="IT41" s="114"/>
      <c r="IU41" s="114"/>
      <c r="IV41" s="114"/>
      <c r="IW41" s="114"/>
      <c r="IX41" s="114"/>
      <c r="IY41" s="114"/>
      <c r="IZ41" s="114"/>
      <c r="JA41" s="114"/>
      <c r="JB41" s="114"/>
      <c r="JC41" s="114"/>
      <c r="JD41" s="114"/>
      <c r="JE41" s="114"/>
      <c r="JF41" s="114"/>
      <c r="JG41" s="114"/>
      <c r="JH41" s="114"/>
      <c r="JI41" s="114"/>
      <c r="JJ41" s="114"/>
      <c r="JK41" s="114"/>
      <c r="JL41" s="114"/>
      <c r="JM41" s="114"/>
      <c r="JN41" s="114"/>
      <c r="JO41" s="114"/>
      <c r="JP41" s="114"/>
      <c r="JQ41" s="114"/>
      <c r="JR41" s="114"/>
      <c r="JS41" s="114"/>
      <c r="JT41" s="114"/>
      <c r="JU41" s="114"/>
      <c r="JV41" s="114"/>
      <c r="JW41" s="114"/>
      <c r="JX41" s="114"/>
      <c r="JY41" s="114"/>
      <c r="JZ41" s="114"/>
      <c r="KA41" s="114"/>
      <c r="KB41" s="114"/>
      <c r="KC41" s="114"/>
      <c r="KD41" s="114"/>
      <c r="KE41" s="114"/>
      <c r="KF41" s="114"/>
      <c r="KG41" s="114"/>
      <c r="KH41" s="114"/>
      <c r="KI41" s="114"/>
      <c r="KJ41" s="114"/>
      <c r="KK41" s="114"/>
      <c r="KL41" s="114"/>
      <c r="KM41" s="114"/>
      <c r="KN41" s="114"/>
      <c r="KO41" s="114"/>
      <c r="KP41" s="114"/>
      <c r="KQ41" s="114"/>
      <c r="KR41" s="114"/>
      <c r="KS41" s="114"/>
      <c r="KT41" s="114"/>
      <c r="KU41" s="114"/>
      <c r="KV41" s="114"/>
      <c r="KW41" s="114"/>
      <c r="KX41" s="114"/>
      <c r="KY41" s="114"/>
      <c r="KZ41" s="114"/>
      <c r="LA41" s="114"/>
      <c r="LB41" s="114"/>
      <c r="LC41" s="114"/>
      <c r="LD41" s="114"/>
      <c r="LE41" s="114"/>
      <c r="LF41" s="114"/>
      <c r="LG41" s="114"/>
      <c r="LH41" s="114"/>
      <c r="LI41" s="114"/>
      <c r="LJ41" s="114"/>
      <c r="LK41" s="114"/>
      <c r="LL41" s="114"/>
      <c r="LM41" s="114"/>
      <c r="LN41" s="114"/>
      <c r="LO41" s="114"/>
      <c r="LP41" s="114"/>
      <c r="LQ41" s="114"/>
      <c r="LR41" s="114"/>
      <c r="LS41" s="114"/>
      <c r="LT41" s="114"/>
      <c r="LU41" s="114"/>
      <c r="LV41" s="114"/>
      <c r="LW41" s="114"/>
      <c r="LX41" s="114"/>
      <c r="LY41" s="114"/>
      <c r="LZ41" s="114"/>
      <c r="MA41" s="114"/>
      <c r="MB41" s="114"/>
      <c r="MC41" s="114"/>
      <c r="MD41" s="114"/>
      <c r="ME41" s="114"/>
      <c r="MF41" s="114"/>
      <c r="MG41" s="114"/>
      <c r="MH41" s="114"/>
      <c r="MI41" s="114"/>
      <c r="MJ41" s="114"/>
      <c r="MK41" s="114"/>
      <c r="ML41" s="114"/>
      <c r="MM41" s="114"/>
      <c r="MN41" s="114"/>
      <c r="MO41" s="114"/>
      <c r="MP41" s="114"/>
      <c r="MQ41" s="114"/>
      <c r="MR41" s="114"/>
      <c r="MS41" s="114"/>
      <c r="MT41" s="114"/>
      <c r="MU41" s="114"/>
      <c r="MV41" s="114"/>
      <c r="MW41" s="114"/>
      <c r="MX41" s="114"/>
      <c r="MY41" s="114"/>
      <c r="MZ41" s="114"/>
      <c r="NA41" s="114"/>
      <c r="NB41" s="114"/>
      <c r="NC41" s="114"/>
      <c r="ND41" s="114"/>
      <c r="NE41" s="114"/>
      <c r="NF41" s="114"/>
      <c r="NG41" s="114"/>
      <c r="NH41" s="114"/>
      <c r="NI41" s="114"/>
      <c r="NJ41" s="114"/>
      <c r="NK41" s="114"/>
      <c r="NL41" s="114"/>
      <c r="NM41" s="114"/>
      <c r="NN41" s="114"/>
      <c r="NO41" s="114"/>
      <c r="NP41" s="114"/>
      <c r="NQ41" s="114"/>
      <c r="NR41" s="114"/>
      <c r="NS41" s="114"/>
      <c r="NT41" s="114"/>
      <c r="NU41" s="114"/>
      <c r="NV41" s="114"/>
      <c r="NW41" s="114"/>
      <c r="NX41" s="114"/>
      <c r="NY41" s="114"/>
      <c r="NZ41" s="114"/>
      <c r="OA41" s="114"/>
      <c r="OB41" s="114"/>
      <c r="OC41" s="114"/>
      <c r="OD41" s="114"/>
      <c r="OE41" s="114"/>
      <c r="OF41" s="114"/>
      <c r="OG41" s="114"/>
      <c r="OH41" s="114"/>
      <c r="OI41" s="114"/>
      <c r="OJ41" s="114"/>
      <c r="OK41" s="114"/>
      <c r="OL41" s="114"/>
      <c r="OM41" s="114"/>
      <c r="ON41" s="114"/>
      <c r="OO41" s="114"/>
      <c r="OP41" s="114"/>
      <c r="OQ41" s="114"/>
      <c r="OR41" s="114"/>
      <c r="OS41" s="114"/>
      <c r="OT41" s="114"/>
      <c r="OU41" s="114"/>
      <c r="OV41" s="114"/>
      <c r="OW41" s="114"/>
      <c r="OX41" s="114"/>
      <c r="OY41" s="114"/>
      <c r="OZ41" s="114"/>
      <c r="PA41" s="114"/>
      <c r="PB41" s="114"/>
      <c r="PC41" s="114"/>
      <c r="PD41" s="114"/>
      <c r="PE41" s="114"/>
    </row>
    <row r="42" spans="1:421" s="73" customFormat="1" x14ac:dyDescent="0.3">
      <c r="A42" s="114"/>
      <c r="B42" s="114"/>
      <c r="C42" s="114"/>
      <c r="D42" s="114"/>
      <c r="E42" s="114"/>
      <c r="F42" s="114"/>
      <c r="G42" s="114"/>
      <c r="H42" s="114"/>
      <c r="I42" s="115"/>
      <c r="J42" s="114"/>
      <c r="K42" s="114"/>
      <c r="L42" s="114"/>
      <c r="M42" s="114"/>
      <c r="N42" s="114"/>
      <c r="O42" s="114"/>
      <c r="P42" s="114"/>
      <c r="Q42" s="114"/>
      <c r="R42" s="114"/>
      <c r="S42" s="116"/>
      <c r="T42" s="116"/>
      <c r="U42" s="116"/>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c r="GP42" s="114"/>
      <c r="GQ42" s="114"/>
      <c r="GR42" s="114"/>
      <c r="GS42" s="114"/>
      <c r="GT42" s="114"/>
      <c r="GU42" s="114"/>
      <c r="GV42" s="114"/>
      <c r="GW42" s="114"/>
      <c r="GX42" s="114"/>
      <c r="GY42" s="114"/>
      <c r="GZ42" s="114"/>
      <c r="HA42" s="114"/>
      <c r="HB42" s="114"/>
      <c r="HC42" s="114"/>
      <c r="HD42" s="114"/>
      <c r="HE42" s="114"/>
      <c r="HF42" s="114"/>
      <c r="HG42" s="114"/>
      <c r="HH42" s="114"/>
      <c r="HI42" s="114"/>
      <c r="HJ42" s="114"/>
      <c r="HK42" s="114"/>
      <c r="HL42" s="114"/>
      <c r="HM42" s="114"/>
      <c r="HN42" s="114"/>
      <c r="HO42" s="114"/>
      <c r="HP42" s="114"/>
      <c r="HQ42" s="114"/>
      <c r="HR42" s="114"/>
      <c r="HS42" s="114"/>
      <c r="HT42" s="114"/>
      <c r="HU42" s="114"/>
      <c r="HV42" s="114"/>
      <c r="HW42" s="114"/>
      <c r="HX42" s="114"/>
      <c r="HY42" s="114"/>
      <c r="HZ42" s="114"/>
      <c r="IA42" s="114"/>
      <c r="IB42" s="114"/>
      <c r="IC42" s="114"/>
      <c r="ID42" s="114"/>
      <c r="IE42" s="114"/>
      <c r="IF42" s="114"/>
      <c r="IG42" s="114"/>
      <c r="IH42" s="114"/>
      <c r="II42" s="114"/>
      <c r="IJ42" s="114"/>
      <c r="IK42" s="114"/>
      <c r="IL42" s="114"/>
      <c r="IM42" s="114"/>
      <c r="IN42" s="114"/>
      <c r="IO42" s="114"/>
      <c r="IP42" s="114"/>
      <c r="IQ42" s="114"/>
      <c r="IR42" s="114"/>
      <c r="IS42" s="114"/>
      <c r="IT42" s="114"/>
      <c r="IU42" s="114"/>
      <c r="IV42" s="114"/>
      <c r="IW42" s="114"/>
      <c r="IX42" s="114"/>
      <c r="IY42" s="114"/>
      <c r="IZ42" s="114"/>
      <c r="JA42" s="114"/>
      <c r="JB42" s="114"/>
      <c r="JC42" s="114"/>
      <c r="JD42" s="114"/>
      <c r="JE42" s="114"/>
      <c r="JF42" s="114"/>
      <c r="JG42" s="114"/>
      <c r="JH42" s="114"/>
      <c r="JI42" s="114"/>
      <c r="JJ42" s="114"/>
      <c r="JK42" s="114"/>
      <c r="JL42" s="114"/>
      <c r="JM42" s="114"/>
      <c r="JN42" s="114"/>
      <c r="JO42" s="114"/>
      <c r="JP42" s="114"/>
      <c r="JQ42" s="114"/>
      <c r="JR42" s="114"/>
      <c r="JS42" s="114"/>
      <c r="JT42" s="114"/>
      <c r="JU42" s="114"/>
      <c r="JV42" s="114"/>
      <c r="JW42" s="114"/>
      <c r="JX42" s="114"/>
      <c r="JY42" s="114"/>
      <c r="JZ42" s="114"/>
      <c r="KA42" s="114"/>
      <c r="KB42" s="114"/>
      <c r="KC42" s="114"/>
      <c r="KD42" s="114"/>
      <c r="KE42" s="114"/>
      <c r="KF42" s="114"/>
      <c r="KG42" s="114"/>
      <c r="KH42" s="114"/>
      <c r="KI42" s="114"/>
      <c r="KJ42" s="114"/>
      <c r="KK42" s="114"/>
      <c r="KL42" s="114"/>
      <c r="KM42" s="114"/>
      <c r="KN42" s="114"/>
      <c r="KO42" s="114"/>
      <c r="KP42" s="114"/>
      <c r="KQ42" s="114"/>
      <c r="KR42" s="114"/>
      <c r="KS42" s="114"/>
      <c r="KT42" s="114"/>
      <c r="KU42" s="114"/>
      <c r="KV42" s="114"/>
      <c r="KW42" s="114"/>
      <c r="KX42" s="114"/>
      <c r="KY42" s="114"/>
      <c r="KZ42" s="114"/>
      <c r="LA42" s="114"/>
      <c r="LB42" s="114"/>
      <c r="LC42" s="114"/>
      <c r="LD42" s="114"/>
      <c r="LE42" s="114"/>
      <c r="LF42" s="114"/>
      <c r="LG42" s="114"/>
      <c r="LH42" s="114"/>
      <c r="LI42" s="114"/>
      <c r="LJ42" s="114"/>
      <c r="LK42" s="114"/>
      <c r="LL42" s="114"/>
      <c r="LM42" s="114"/>
      <c r="LN42" s="114"/>
      <c r="LO42" s="114"/>
      <c r="LP42" s="114"/>
      <c r="LQ42" s="114"/>
      <c r="LR42" s="114"/>
      <c r="LS42" s="114"/>
      <c r="LT42" s="114"/>
      <c r="LU42" s="114"/>
      <c r="LV42" s="114"/>
      <c r="LW42" s="114"/>
      <c r="LX42" s="114"/>
      <c r="LY42" s="114"/>
      <c r="LZ42" s="114"/>
      <c r="MA42" s="114"/>
      <c r="MB42" s="114"/>
      <c r="MC42" s="114"/>
      <c r="MD42" s="114"/>
      <c r="ME42" s="114"/>
      <c r="MF42" s="114"/>
      <c r="MG42" s="114"/>
      <c r="MH42" s="114"/>
      <c r="MI42" s="114"/>
      <c r="MJ42" s="114"/>
      <c r="MK42" s="114"/>
      <c r="ML42" s="114"/>
      <c r="MM42" s="114"/>
      <c r="MN42" s="114"/>
      <c r="MO42" s="114"/>
      <c r="MP42" s="114"/>
      <c r="MQ42" s="114"/>
      <c r="MR42" s="114"/>
      <c r="MS42" s="114"/>
      <c r="MT42" s="114"/>
      <c r="MU42" s="114"/>
      <c r="MV42" s="114"/>
      <c r="MW42" s="114"/>
      <c r="MX42" s="114"/>
      <c r="MY42" s="114"/>
      <c r="MZ42" s="114"/>
      <c r="NA42" s="114"/>
      <c r="NB42" s="114"/>
      <c r="NC42" s="114"/>
      <c r="ND42" s="114"/>
      <c r="NE42" s="114"/>
      <c r="NF42" s="114"/>
      <c r="NG42" s="114"/>
      <c r="NH42" s="114"/>
      <c r="NI42" s="114"/>
      <c r="NJ42" s="114"/>
      <c r="NK42" s="114"/>
      <c r="NL42" s="114"/>
      <c r="NM42" s="114"/>
      <c r="NN42" s="114"/>
      <c r="NO42" s="114"/>
      <c r="NP42" s="114"/>
      <c r="NQ42" s="114"/>
      <c r="NR42" s="114"/>
      <c r="NS42" s="114"/>
      <c r="NT42" s="114"/>
      <c r="NU42" s="114"/>
      <c r="NV42" s="114"/>
      <c r="NW42" s="114"/>
      <c r="NX42" s="114"/>
      <c r="NY42" s="114"/>
      <c r="NZ42" s="114"/>
      <c r="OA42" s="114"/>
      <c r="OB42" s="114"/>
      <c r="OC42" s="114"/>
      <c r="OD42" s="114"/>
      <c r="OE42" s="114"/>
      <c r="OF42" s="114"/>
      <c r="OG42" s="114"/>
      <c r="OH42" s="114"/>
      <c r="OI42" s="114"/>
      <c r="OJ42" s="114"/>
      <c r="OK42" s="114"/>
      <c r="OL42" s="114"/>
      <c r="OM42" s="114"/>
      <c r="ON42" s="114"/>
      <c r="OO42" s="114"/>
      <c r="OP42" s="114"/>
      <c r="OQ42" s="114"/>
      <c r="OR42" s="114"/>
      <c r="OS42" s="114"/>
      <c r="OT42" s="114"/>
      <c r="OU42" s="114"/>
      <c r="OV42" s="114"/>
      <c r="OW42" s="114"/>
      <c r="OX42" s="114"/>
      <c r="OY42" s="114"/>
      <c r="OZ42" s="114"/>
      <c r="PA42" s="114"/>
      <c r="PB42" s="114"/>
      <c r="PC42" s="114"/>
      <c r="PD42" s="114"/>
      <c r="PE42" s="114"/>
    </row>
  </sheetData>
  <sheetProtection algorithmName="SHA-512" hashValue="FgXIZCtvNLkIkyIvR3uP9TnBSZ+ucvb6g2/Tbc+G8cQl1VVY9w/84UZdBnSf9UR55g0nN1uuFUDTfjZWIAMMCA==" saltValue="udbs7AbN/angmSLmmQ396g==" spinCount="100000" sheet="1" selectLockedCells="1"/>
  <customSheetViews>
    <customSheetView guid="{B942BA88-CC1B-45E5-B422-5C319DA20C7E}" scale="85" showGridLines="0" hiddenColumns="1" topLeftCell="A16">
      <selection activeCell="F23" sqref="F23:O23"/>
      <pageMargins left="0.7" right="0.7" top="0.75" bottom="0.75" header="0.3" footer="0.3"/>
      <pageSetup paperSize="9" orientation="portrait" r:id="rId1"/>
    </customSheetView>
    <customSheetView guid="{27DF1E55-3C5C-4472-8EFF-775630CBF46E}" scale="85" showGridLines="0" hiddenColumns="1" topLeftCell="A16">
      <selection activeCell="F23" sqref="F23:O23"/>
      <pageMargins left="0.7" right="0.7" top="0.75" bottom="0.75" header="0.3" footer="0.3"/>
      <pageSetup paperSize="9" orientation="portrait" r:id="rId2"/>
    </customSheetView>
  </customSheetViews>
  <mergeCells count="33">
    <mergeCell ref="C6:O6"/>
    <mergeCell ref="C7:O7"/>
    <mergeCell ref="C3:O3"/>
    <mergeCell ref="C5:O5"/>
    <mergeCell ref="D35:O35"/>
    <mergeCell ref="F25:O25"/>
    <mergeCell ref="C34:O34"/>
    <mergeCell ref="D23:E23"/>
    <mergeCell ref="D22:O22"/>
    <mergeCell ref="D16:O16"/>
    <mergeCell ref="D37:O37"/>
    <mergeCell ref="C15:O15"/>
    <mergeCell ref="C9:O9"/>
    <mergeCell ref="D11:E11"/>
    <mergeCell ref="F23:O23"/>
    <mergeCell ref="F11:O11"/>
    <mergeCell ref="F17:O17"/>
    <mergeCell ref="F13:O13"/>
    <mergeCell ref="F19:O19"/>
    <mergeCell ref="F27:O27"/>
    <mergeCell ref="D36:O36"/>
    <mergeCell ref="F29:O32"/>
    <mergeCell ref="D29:E32"/>
    <mergeCell ref="D17:E17"/>
    <mergeCell ref="C21:O21"/>
    <mergeCell ref="D14:O14"/>
    <mergeCell ref="V35:W35"/>
    <mergeCell ref="X35:AA35"/>
    <mergeCell ref="V37:W37"/>
    <mergeCell ref="X37:AA37"/>
    <mergeCell ref="S9:AE9"/>
    <mergeCell ref="S15:AE15"/>
    <mergeCell ref="S21:AE21"/>
  </mergeCells>
  <conditionalFormatting sqref="C15:O19">
    <cfRule type="expression" dxfId="225" priority="3">
      <formula>OR($F$13="noch keine Eingaben gemacht",$F$13=$U$11)</formula>
    </cfRule>
  </conditionalFormatting>
  <conditionalFormatting sqref="C21:O32">
    <cfRule type="expression" dxfId="224" priority="4">
      <formula>OR($F$19="",$F$19=$U$17)</formula>
    </cfRule>
  </conditionalFormatting>
  <conditionalFormatting sqref="D29:E32">
    <cfRule type="expression" dxfId="223" priority="2">
      <formula>$F$27=$U$22</formula>
    </cfRule>
  </conditionalFormatting>
  <conditionalFormatting sqref="F29:O32">
    <cfRule type="expression" dxfId="222" priority="1">
      <formula>$F$27=$U$22</formula>
    </cfRule>
  </conditionalFormatting>
  <dataValidations count="3">
    <dataValidation type="list" allowBlank="1" showInputMessage="1" showErrorMessage="1" sqref="F17">
      <formula1>"unter 1 Million Euro,ab 1 Million Euro"</formula1>
    </dataValidation>
    <dataValidation type="list" allowBlank="1" showInputMessage="1" showErrorMessage="1" sqref="F11">
      <formula1>"Produktive Investition,Infrastruktur"</formula1>
    </dataValidation>
    <dataValidation type="textLength" operator="lessThanOrEqual" allowBlank="1" showInputMessage="1" showErrorMessage="1" sqref="D37:O37">
      <formula1>1000</formula1>
    </dataValidation>
  </dataValidation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'4.2 Kategorie A &amp; B'!$I$6:$I$31</xm:f>
          </x14:formula1>
          <xm:sqref>F23:O23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tint="0.59999389629810485"/>
    <pageSetUpPr fitToPage="1"/>
  </sheetPr>
  <dimension ref="B2:K20"/>
  <sheetViews>
    <sheetView showGridLines="0" zoomScaleNormal="100" workbookViewId="0">
      <selection activeCell="H5" sqref="H5:I5"/>
    </sheetView>
  </sheetViews>
  <sheetFormatPr baseColWidth="10" defaultColWidth="10.85546875" defaultRowHeight="16.5" x14ac:dyDescent="0.3"/>
  <cols>
    <col min="1" max="2" width="3.140625" style="114" customWidth="1"/>
    <col min="3" max="6" width="10.85546875" style="114"/>
    <col min="7" max="7" width="17" style="114" customWidth="1"/>
    <col min="8" max="8" width="16.140625" style="114" customWidth="1"/>
    <col min="9" max="9" width="49.42578125" style="115" customWidth="1"/>
    <col min="10" max="11" width="3.140625" style="114" customWidth="1"/>
    <col min="12" max="16384" width="10.85546875" style="114"/>
  </cols>
  <sheetData>
    <row r="2" spans="2:11" x14ac:dyDescent="0.3">
      <c r="B2" s="1"/>
      <c r="C2" s="1"/>
      <c r="D2" s="1"/>
      <c r="E2" s="1"/>
      <c r="F2" s="1"/>
      <c r="G2" s="1"/>
      <c r="H2" s="1"/>
      <c r="I2" s="2"/>
      <c r="J2" s="1"/>
    </row>
    <row r="3" spans="2:11" ht="21.95" customHeight="1" x14ac:dyDescent="0.4">
      <c r="B3" s="3"/>
      <c r="C3" s="118" t="s">
        <v>9</v>
      </c>
      <c r="D3" s="1"/>
      <c r="E3" s="1"/>
      <c r="F3" s="1"/>
      <c r="G3" s="1"/>
      <c r="H3" s="1"/>
      <c r="I3" s="2"/>
      <c r="J3" s="3"/>
    </row>
    <row r="4" spans="2:11" x14ac:dyDescent="0.3">
      <c r="B4" s="1"/>
      <c r="C4" s="1"/>
      <c r="D4" s="1"/>
      <c r="E4" s="1"/>
      <c r="F4" s="1"/>
      <c r="G4" s="1"/>
      <c r="H4" s="1"/>
      <c r="I4" s="2"/>
      <c r="J4" s="1"/>
    </row>
    <row r="5" spans="2:11" ht="21" customHeight="1" x14ac:dyDescent="0.3">
      <c r="B5" s="1"/>
      <c r="C5" s="7" t="s">
        <v>87</v>
      </c>
      <c r="D5" s="1"/>
      <c r="E5" s="1"/>
      <c r="F5" s="1"/>
      <c r="G5" s="1"/>
      <c r="H5" s="530"/>
      <c r="I5" s="530"/>
      <c r="J5" s="1"/>
      <c r="K5" s="115"/>
    </row>
    <row r="6" spans="2:11" ht="21" customHeight="1" x14ac:dyDescent="0.3">
      <c r="B6" s="1"/>
      <c r="C6" s="7" t="s">
        <v>384</v>
      </c>
      <c r="D6" s="1"/>
      <c r="E6" s="1"/>
      <c r="F6" s="1"/>
      <c r="G6" s="1"/>
      <c r="H6" s="530"/>
      <c r="I6" s="530"/>
      <c r="J6" s="1"/>
      <c r="K6" s="115"/>
    </row>
    <row r="7" spans="2:11" ht="21" customHeight="1" x14ac:dyDescent="0.3">
      <c r="B7" s="1"/>
      <c r="C7" s="7" t="s">
        <v>86</v>
      </c>
      <c r="D7" s="1"/>
      <c r="E7" s="1"/>
      <c r="F7" s="1"/>
      <c r="G7" s="1"/>
      <c r="H7" s="530"/>
      <c r="I7" s="530"/>
      <c r="J7" s="1"/>
    </row>
    <row r="8" spans="2:11" ht="21" customHeight="1" x14ac:dyDescent="0.3">
      <c r="B8" s="1"/>
      <c r="C8" s="7" t="s">
        <v>749</v>
      </c>
      <c r="D8" s="1"/>
      <c r="E8" s="1"/>
      <c r="F8" s="1"/>
      <c r="G8" s="1"/>
      <c r="H8" s="530"/>
      <c r="I8" s="530"/>
      <c r="J8" s="1"/>
    </row>
    <row r="9" spans="2:11" ht="21" customHeight="1" x14ac:dyDescent="0.3">
      <c r="B9" s="1"/>
      <c r="C9" s="7" t="s">
        <v>19</v>
      </c>
      <c r="D9" s="1"/>
      <c r="E9" s="1"/>
      <c r="F9" s="1"/>
      <c r="G9" s="1"/>
      <c r="H9" s="530"/>
      <c r="I9" s="530"/>
      <c r="J9" s="1"/>
    </row>
    <row r="10" spans="2:11" ht="21" customHeight="1" x14ac:dyDescent="0.3">
      <c r="B10" s="1"/>
      <c r="C10" s="7" t="s">
        <v>17</v>
      </c>
      <c r="D10" s="1"/>
      <c r="E10" s="1"/>
      <c r="F10" s="1"/>
      <c r="G10" s="1"/>
      <c r="H10" s="530"/>
      <c r="I10" s="530"/>
      <c r="J10" s="1"/>
    </row>
    <row r="11" spans="2:11" ht="21" customHeight="1" x14ac:dyDescent="0.3">
      <c r="B11" s="1"/>
      <c r="C11" s="7" t="s">
        <v>46</v>
      </c>
      <c r="D11" s="1"/>
      <c r="E11" s="1"/>
      <c r="F11" s="1"/>
      <c r="G11" s="1"/>
      <c r="H11" s="530"/>
      <c r="I11" s="530"/>
      <c r="J11" s="1"/>
    </row>
    <row r="12" spans="2:11" ht="21" customHeight="1" x14ac:dyDescent="0.3">
      <c r="B12" s="1"/>
      <c r="C12" s="7" t="s">
        <v>12</v>
      </c>
      <c r="D12" s="1"/>
      <c r="E12" s="1"/>
      <c r="F12" s="1"/>
      <c r="G12" s="1"/>
      <c r="H12" s="531"/>
      <c r="I12" s="530"/>
      <c r="J12" s="1"/>
    </row>
    <row r="13" spans="2:11" ht="21" customHeight="1" x14ac:dyDescent="0.3">
      <c r="B13" s="1"/>
      <c r="C13" s="7" t="s">
        <v>68</v>
      </c>
      <c r="D13" s="7"/>
      <c r="E13" s="231" t="s">
        <v>70</v>
      </c>
      <c r="F13" s="1"/>
      <c r="G13" s="1"/>
      <c r="H13" s="211"/>
      <c r="I13" s="14" t="s">
        <v>43</v>
      </c>
      <c r="J13" s="1"/>
    </row>
    <row r="14" spans="2:11" ht="21" customHeight="1" x14ac:dyDescent="0.3">
      <c r="B14" s="1"/>
      <c r="C14" s="7"/>
      <c r="D14" s="1"/>
      <c r="E14" s="1"/>
      <c r="F14" s="1"/>
      <c r="G14" s="1"/>
      <c r="H14" s="211"/>
      <c r="I14" s="14" t="s">
        <v>44</v>
      </c>
      <c r="J14" s="1"/>
    </row>
    <row r="15" spans="2:11" ht="21" customHeight="1" x14ac:dyDescent="0.3">
      <c r="B15" s="1"/>
      <c r="C15" s="7" t="s">
        <v>69</v>
      </c>
      <c r="D15" s="532" t="s">
        <v>70</v>
      </c>
      <c r="E15" s="532"/>
      <c r="F15" s="532"/>
      <c r="G15" s="1"/>
      <c r="H15" s="211"/>
      <c r="I15" s="14" t="s">
        <v>45</v>
      </c>
      <c r="J15" s="1"/>
    </row>
    <row r="16" spans="2:11" ht="30.95" customHeight="1" x14ac:dyDescent="0.3">
      <c r="B16" s="1"/>
      <c r="C16" s="528" t="s">
        <v>456</v>
      </c>
      <c r="D16" s="528"/>
      <c r="E16" s="528"/>
      <c r="F16" s="528"/>
      <c r="G16" s="528"/>
      <c r="H16" s="211"/>
      <c r="I16" s="26" t="s">
        <v>743</v>
      </c>
      <c r="J16" s="1"/>
    </row>
    <row r="17" spans="2:10" ht="21" customHeight="1" x14ac:dyDescent="0.3">
      <c r="B17" s="1"/>
      <c r="C17" s="7" t="s">
        <v>18</v>
      </c>
      <c r="D17" s="1"/>
      <c r="E17" s="1"/>
      <c r="F17" s="1"/>
      <c r="G17" s="1"/>
      <c r="H17" s="212"/>
      <c r="I17" s="2"/>
      <c r="J17" s="1"/>
    </row>
    <row r="18" spans="2:10" ht="175.5" customHeight="1" x14ac:dyDescent="0.3">
      <c r="B18" s="1"/>
      <c r="C18" s="528" t="s">
        <v>180</v>
      </c>
      <c r="D18" s="529"/>
      <c r="E18" s="529"/>
      <c r="F18" s="529"/>
      <c r="G18" s="1"/>
      <c r="H18" s="526" t="s">
        <v>181</v>
      </c>
      <c r="I18" s="527"/>
      <c r="J18" s="1"/>
    </row>
    <row r="19" spans="2:10" ht="21" customHeight="1" x14ac:dyDescent="0.3">
      <c r="B19" s="1"/>
      <c r="C19" s="7" t="s">
        <v>750</v>
      </c>
      <c r="D19" s="1"/>
      <c r="E19" s="1"/>
      <c r="F19" s="1"/>
      <c r="G19" s="1"/>
      <c r="H19" s="213"/>
      <c r="I19" s="98"/>
      <c r="J19" s="1"/>
    </row>
    <row r="20" spans="2:10" x14ac:dyDescent="0.3">
      <c r="B20" s="1"/>
      <c r="C20" s="1"/>
      <c r="D20" s="1"/>
      <c r="E20" s="1"/>
      <c r="F20" s="1"/>
      <c r="G20" s="1"/>
      <c r="H20" s="1"/>
      <c r="I20" s="2"/>
      <c r="J20" s="1"/>
    </row>
  </sheetData>
  <sheetProtection algorithmName="SHA-512" hashValue="qJVLdKnLxKyIqrCx7u+niHYTCBl+GUpcy14T4CLNlmtSwXxfd5qY7M5RcdBC+TN4ta6tnJez7rv3lbdDa9ooAw==" saltValue="RKMnVPDPC+BS1AkMHbMeag==" spinCount="100000" sheet="1" selectLockedCells="1"/>
  <customSheetViews>
    <customSheetView guid="{B942BA88-CC1B-45E5-B422-5C319DA20C7E}" scale="90" showGridLines="0" fitToPage="1">
      <selection activeCell="H5" sqref="H5:I5"/>
      <colBreaks count="1" manualBreakCount="1">
        <brk id="10" max="1048575" man="1"/>
      </colBreaks>
      <pageMargins left="0.23622047244094491" right="0.23622047244094491" top="0.74803149606299213" bottom="0.74803149606299213" header="0.31496062992125984" footer="0.31496062992125984"/>
      <pageSetup paperSize="9" scale="78" fitToHeight="0" orientation="portrait" r:id="rId1"/>
    </customSheetView>
    <customSheetView guid="{27DF1E55-3C5C-4472-8EFF-775630CBF46E}" scale="90" showGridLines="0" fitToPage="1">
      <selection activeCell="H5" sqref="H5:I5"/>
      <colBreaks count="1" manualBreakCount="1">
        <brk id="10" max="1048575" man="1"/>
      </colBreaks>
      <pageMargins left="0.23622047244094491" right="0.23622047244094491" top="0.74803149606299213" bottom="0.74803149606299213" header="0.31496062992125984" footer="0.31496062992125984"/>
      <pageSetup paperSize="9" scale="78" fitToHeight="0" orientation="portrait" r:id="rId2"/>
    </customSheetView>
  </customSheetViews>
  <mergeCells count="12">
    <mergeCell ref="H18:I18"/>
    <mergeCell ref="C16:G16"/>
    <mergeCell ref="C18:F18"/>
    <mergeCell ref="H5:I5"/>
    <mergeCell ref="H12:I12"/>
    <mergeCell ref="H11:I11"/>
    <mergeCell ref="H10:I10"/>
    <mergeCell ref="H9:I9"/>
    <mergeCell ref="H8:I8"/>
    <mergeCell ref="H7:I7"/>
    <mergeCell ref="H6:I6"/>
    <mergeCell ref="D15:F15"/>
  </mergeCells>
  <dataValidations count="1">
    <dataValidation type="whole" operator="greaterThan" allowBlank="1" showInputMessage="1" showErrorMessage="1" sqref="H16">
      <formula1>0</formula1>
    </dataValidation>
  </dataValidations>
  <hyperlinks>
    <hyperlink ref="E13" r:id="rId3"/>
    <hyperlink ref="D15" r:id="rId4"/>
  </hyperlinks>
  <pageMargins left="0.23622047244094491" right="0.23622047244094491" top="0.74803149606299213" bottom="0.74803149606299213" header="0.31496062992125984" footer="0.31496062992125984"/>
  <pageSetup paperSize="9" scale="78" fitToHeight="0" orientation="portrait" r:id="rId5"/>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GQ61"/>
  <sheetViews>
    <sheetView topLeftCell="A43" zoomScale="85" zoomScaleNormal="85" workbookViewId="0">
      <selection activeCell="G57" sqref="G57:O57"/>
    </sheetView>
  </sheetViews>
  <sheetFormatPr baseColWidth="10" defaultColWidth="10.85546875" defaultRowHeight="16.5" x14ac:dyDescent="0.3"/>
  <cols>
    <col min="1" max="2" width="3.140625" style="114" customWidth="1"/>
    <col min="3" max="3" width="4" style="114" customWidth="1"/>
    <col min="4" max="4" width="13" style="114" customWidth="1"/>
    <col min="5" max="5" width="13.42578125" style="114" customWidth="1"/>
    <col min="6" max="6" width="14.28515625" style="114" customWidth="1"/>
    <col min="7" max="7" width="10.85546875" style="114"/>
    <col min="8" max="8" width="10.85546875" style="114" customWidth="1"/>
    <col min="9" max="9" width="10.85546875" style="115" customWidth="1"/>
    <col min="10" max="16" width="10.85546875" style="114"/>
    <col min="17" max="18" width="3.140625" style="114" customWidth="1"/>
    <col min="19" max="16384" width="10.85546875" style="114"/>
  </cols>
  <sheetData>
    <row r="2" spans="1:199" s="73" customFormat="1" x14ac:dyDescent="0.3">
      <c r="A2" s="114"/>
      <c r="B2" s="1"/>
      <c r="C2" s="1"/>
      <c r="D2" s="1"/>
      <c r="E2" s="1"/>
      <c r="F2" s="1"/>
      <c r="G2" s="1"/>
      <c r="H2" s="1"/>
      <c r="I2" s="2"/>
      <c r="J2" s="1"/>
      <c r="K2" s="1"/>
      <c r="L2" s="1"/>
      <c r="M2" s="1"/>
      <c r="N2" s="1"/>
      <c r="O2" s="1"/>
      <c r="P2" s="1"/>
      <c r="Q2" s="1"/>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row>
    <row r="3" spans="1:199" s="73" customFormat="1" ht="21.95" customHeight="1" x14ac:dyDescent="0.4">
      <c r="A3" s="114"/>
      <c r="B3" s="3"/>
      <c r="C3" s="306" t="s">
        <v>634</v>
      </c>
      <c r="D3" s="1"/>
      <c r="E3" s="1"/>
      <c r="F3" s="1"/>
      <c r="G3" s="1"/>
      <c r="H3" s="1"/>
      <c r="I3" s="2"/>
      <c r="J3" s="1"/>
      <c r="K3" s="1"/>
      <c r="L3" s="1"/>
      <c r="M3" s="1"/>
      <c r="N3" s="1"/>
      <c r="O3" s="1"/>
      <c r="P3" s="1"/>
      <c r="Q3" s="3"/>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c r="EU3" s="114"/>
      <c r="EV3" s="114"/>
      <c r="EW3" s="114"/>
      <c r="EX3" s="114"/>
      <c r="EY3" s="114"/>
      <c r="EZ3" s="114"/>
      <c r="FA3" s="114"/>
      <c r="FB3" s="114"/>
      <c r="FC3" s="114"/>
      <c r="FD3" s="114"/>
      <c r="FE3" s="114"/>
      <c r="FF3" s="114"/>
      <c r="FG3" s="114"/>
      <c r="FH3" s="114"/>
      <c r="FI3" s="114"/>
      <c r="FJ3" s="114"/>
      <c r="FK3" s="114"/>
      <c r="FL3" s="114"/>
      <c r="FM3" s="114"/>
      <c r="FN3" s="114"/>
      <c r="FO3" s="114"/>
      <c r="FP3" s="114"/>
      <c r="FQ3" s="114"/>
      <c r="FR3" s="114"/>
      <c r="FS3" s="114"/>
      <c r="FT3" s="114"/>
      <c r="FU3" s="114"/>
      <c r="FV3" s="114"/>
      <c r="FW3" s="114"/>
      <c r="FX3" s="114"/>
      <c r="FY3" s="114"/>
      <c r="FZ3" s="114"/>
      <c r="GA3" s="114"/>
      <c r="GB3" s="114"/>
      <c r="GC3" s="114"/>
      <c r="GD3" s="114"/>
      <c r="GE3" s="114"/>
      <c r="GF3" s="114"/>
      <c r="GG3" s="114"/>
      <c r="GH3" s="114"/>
      <c r="GI3" s="114"/>
      <c r="GJ3" s="114"/>
      <c r="GK3" s="114"/>
      <c r="GL3" s="114"/>
      <c r="GM3" s="114"/>
      <c r="GN3" s="114"/>
      <c r="GO3" s="114"/>
      <c r="GP3" s="114"/>
      <c r="GQ3" s="114"/>
    </row>
    <row r="4" spans="1:199" s="73" customFormat="1" ht="16.5" customHeight="1" x14ac:dyDescent="0.3">
      <c r="A4" s="114"/>
      <c r="B4" s="1"/>
      <c r="C4" s="303"/>
      <c r="D4" s="1"/>
      <c r="E4" s="9"/>
      <c r="F4" s="1"/>
      <c r="G4" s="1"/>
      <c r="H4" s="1"/>
      <c r="I4" s="1"/>
      <c r="J4" s="1"/>
      <c r="K4" s="1"/>
      <c r="L4" s="1"/>
      <c r="M4" s="1"/>
      <c r="N4" s="1"/>
      <c r="O4" s="1"/>
      <c r="P4" s="1"/>
      <c r="Q4" s="1"/>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row>
    <row r="5" spans="1:199" s="73" customFormat="1" ht="16.5" customHeight="1" x14ac:dyDescent="0.3">
      <c r="A5" s="114"/>
      <c r="B5" s="1"/>
      <c r="C5" s="303"/>
      <c r="D5" s="1"/>
      <c r="E5" s="9"/>
      <c r="F5" s="1"/>
      <c r="G5" s="1"/>
      <c r="H5" s="1"/>
      <c r="I5" s="1"/>
      <c r="J5" s="1"/>
      <c r="K5" s="1"/>
      <c r="L5" s="1"/>
      <c r="M5" s="1"/>
      <c r="N5" s="1"/>
      <c r="O5" s="1"/>
      <c r="P5" s="1"/>
      <c r="Q5" s="1"/>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c r="EU5" s="114"/>
      <c r="EV5" s="114"/>
      <c r="EW5" s="114"/>
      <c r="EX5" s="114"/>
      <c r="EY5" s="114"/>
      <c r="EZ5" s="114"/>
      <c r="FA5" s="114"/>
      <c r="FB5" s="114"/>
      <c r="FC5" s="114"/>
      <c r="FD5" s="114"/>
      <c r="FE5" s="114"/>
      <c r="FF5" s="114"/>
      <c r="FG5" s="114"/>
      <c r="FH5" s="114"/>
      <c r="FI5" s="114"/>
      <c r="FJ5" s="114"/>
      <c r="FK5" s="114"/>
      <c r="FL5" s="114"/>
      <c r="FM5" s="114"/>
      <c r="FN5" s="114"/>
      <c r="FO5" s="114"/>
      <c r="FP5" s="114"/>
      <c r="FQ5" s="114"/>
      <c r="FR5" s="114"/>
      <c r="FS5" s="114"/>
      <c r="FT5" s="114"/>
      <c r="FU5" s="114"/>
      <c r="FV5" s="114"/>
      <c r="FW5" s="114"/>
      <c r="FX5" s="114"/>
      <c r="FY5" s="114"/>
      <c r="FZ5" s="114"/>
      <c r="GA5" s="114"/>
      <c r="GB5" s="114"/>
      <c r="GC5" s="114"/>
      <c r="GD5" s="114"/>
      <c r="GE5" s="114"/>
      <c r="GF5" s="114"/>
      <c r="GG5" s="114"/>
      <c r="GH5" s="114"/>
      <c r="GI5" s="114"/>
      <c r="GJ5" s="114"/>
      <c r="GK5" s="114"/>
      <c r="GL5" s="114"/>
      <c r="GM5" s="114"/>
      <c r="GN5" s="114"/>
      <c r="GO5" s="114"/>
      <c r="GP5" s="114"/>
      <c r="GQ5" s="114"/>
    </row>
    <row r="6" spans="1:199" s="73" customFormat="1" ht="144" customHeight="1" x14ac:dyDescent="0.3">
      <c r="A6" s="114"/>
      <c r="B6" s="1"/>
      <c r="C6" s="534" t="s">
        <v>633</v>
      </c>
      <c r="D6" s="534"/>
      <c r="E6" s="534"/>
      <c r="F6" s="534"/>
      <c r="G6" s="534"/>
      <c r="H6" s="534"/>
      <c r="I6" s="534"/>
      <c r="J6" s="534"/>
      <c r="K6" s="534"/>
      <c r="L6" s="534"/>
      <c r="M6" s="534"/>
      <c r="N6" s="534"/>
      <c r="O6" s="534"/>
      <c r="P6" s="534"/>
      <c r="Q6" s="1"/>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row>
    <row r="7" spans="1:199" s="73" customFormat="1" ht="17.25" customHeight="1" x14ac:dyDescent="0.3">
      <c r="A7" s="114"/>
      <c r="B7" s="1"/>
      <c r="D7" s="348"/>
      <c r="E7" s="348"/>
      <c r="F7" s="348"/>
      <c r="G7" s="348"/>
      <c r="H7" s="348"/>
      <c r="I7" s="348"/>
      <c r="J7" s="348"/>
      <c r="K7" s="348"/>
      <c r="L7" s="348"/>
      <c r="M7" s="348"/>
      <c r="N7" s="348"/>
      <c r="O7" s="348"/>
      <c r="P7" s="348"/>
      <c r="Q7" s="1"/>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row>
    <row r="8" spans="1:199" s="73" customFormat="1" ht="26.25" customHeight="1" x14ac:dyDescent="0.3">
      <c r="A8" s="114"/>
      <c r="B8" s="1"/>
      <c r="C8" s="349" t="s">
        <v>632</v>
      </c>
      <c r="D8" s="303"/>
      <c r="E8" s="303"/>
      <c r="F8" s="303"/>
      <c r="G8" s="303"/>
      <c r="H8" s="303"/>
      <c r="I8" s="303"/>
      <c r="J8" s="303"/>
      <c r="K8" s="303"/>
      <c r="L8" s="303"/>
      <c r="M8" s="303"/>
      <c r="N8" s="303"/>
      <c r="O8" s="303"/>
      <c r="P8" s="303"/>
      <c r="Q8" s="1"/>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row>
    <row r="9" spans="1:199" s="73" customFormat="1" ht="19.5" customHeight="1" x14ac:dyDescent="0.3">
      <c r="A9" s="114"/>
      <c r="B9" s="1"/>
      <c r="C9" s="304" t="s">
        <v>487</v>
      </c>
      <c r="D9" s="32"/>
      <c r="E9" s="33"/>
      <c r="F9" s="32"/>
      <c r="G9" s="32"/>
      <c r="H9" s="32"/>
      <c r="I9" s="32"/>
      <c r="J9" s="32"/>
      <c r="K9" s="32"/>
      <c r="L9" s="32"/>
      <c r="M9" s="32"/>
      <c r="N9" s="32"/>
      <c r="O9" s="32"/>
      <c r="P9" s="32"/>
      <c r="Q9" s="1"/>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row>
    <row r="10" spans="1:199" s="73" customFormat="1" ht="13.5" customHeight="1" x14ac:dyDescent="0.3">
      <c r="A10" s="114"/>
      <c r="B10" s="1"/>
      <c r="C10" s="303"/>
      <c r="D10" s="1"/>
      <c r="E10" s="9"/>
      <c r="F10" s="1"/>
      <c r="G10" s="1"/>
      <c r="H10" s="1"/>
      <c r="I10" s="1"/>
      <c r="J10" s="1"/>
      <c r="K10" s="1"/>
      <c r="L10" s="1"/>
      <c r="M10" s="1"/>
      <c r="N10" s="1"/>
      <c r="O10" s="1"/>
      <c r="P10" s="1"/>
      <c r="Q10" s="1"/>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row>
    <row r="11" spans="1:199" s="73" customFormat="1" ht="22.5" customHeight="1" x14ac:dyDescent="0.3">
      <c r="A11" s="114"/>
      <c r="B11" s="303"/>
      <c r="C11" s="303"/>
      <c r="D11" s="535" t="s">
        <v>641</v>
      </c>
      <c r="E11" s="535"/>
      <c r="F11" s="535"/>
      <c r="G11" s="535"/>
      <c r="H11" s="535"/>
      <c r="I11" s="535"/>
      <c r="J11" s="535"/>
      <c r="K11" s="535"/>
      <c r="L11" s="535"/>
      <c r="M11" s="535"/>
      <c r="N11" s="535"/>
      <c r="O11" s="535"/>
      <c r="P11" s="535"/>
      <c r="Q11" s="1"/>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row>
    <row r="12" spans="1:199" s="73" customFormat="1" ht="51.75" customHeight="1" x14ac:dyDescent="0.3">
      <c r="A12" s="114"/>
      <c r="B12" s="1"/>
      <c r="C12" s="303"/>
      <c r="D12" s="533" t="s">
        <v>506</v>
      </c>
      <c r="E12" s="533"/>
      <c r="F12" s="533"/>
      <c r="G12" s="533"/>
      <c r="H12" s="533"/>
      <c r="I12" s="533"/>
      <c r="J12" s="533"/>
      <c r="K12" s="533"/>
      <c r="L12" s="533"/>
      <c r="M12" s="533"/>
      <c r="N12" s="533"/>
      <c r="O12" s="533"/>
      <c r="P12" s="533"/>
      <c r="Q12" s="1"/>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row>
    <row r="13" spans="1:199" s="73" customFormat="1" ht="36.75" customHeight="1" x14ac:dyDescent="0.3">
      <c r="A13" s="114"/>
      <c r="B13" s="1"/>
      <c r="C13" s="303"/>
      <c r="D13" s="533" t="s">
        <v>505</v>
      </c>
      <c r="E13" s="533"/>
      <c r="F13" s="533"/>
      <c r="G13" s="533"/>
      <c r="H13" s="533"/>
      <c r="I13" s="533"/>
      <c r="J13" s="533"/>
      <c r="K13" s="533"/>
      <c r="L13" s="533"/>
      <c r="M13" s="533"/>
      <c r="N13" s="533"/>
      <c r="O13" s="533"/>
      <c r="P13" s="533"/>
      <c r="Q13" s="1"/>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row>
    <row r="14" spans="1:199" s="73" customFormat="1" ht="63" customHeight="1" x14ac:dyDescent="0.3">
      <c r="A14" s="114"/>
      <c r="B14" s="1"/>
      <c r="C14" s="303"/>
      <c r="D14" s="533" t="s">
        <v>504</v>
      </c>
      <c r="E14" s="533"/>
      <c r="F14" s="533"/>
      <c r="G14" s="533"/>
      <c r="H14" s="533"/>
      <c r="I14" s="533"/>
      <c r="J14" s="533"/>
      <c r="K14" s="533"/>
      <c r="L14" s="533"/>
      <c r="M14" s="533"/>
      <c r="N14" s="533"/>
      <c r="O14" s="533"/>
      <c r="P14" s="533"/>
      <c r="Q14" s="1"/>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row>
    <row r="15" spans="1:199" s="73" customFormat="1" ht="23.25" customHeight="1" x14ac:dyDescent="0.3">
      <c r="A15" s="114"/>
      <c r="B15" s="1"/>
      <c r="C15" s="303"/>
      <c r="D15" s="533" t="s">
        <v>640</v>
      </c>
      <c r="E15" s="533"/>
      <c r="F15" s="533"/>
      <c r="G15" s="533"/>
      <c r="H15" s="533"/>
      <c r="I15" s="533"/>
      <c r="J15" s="533"/>
      <c r="K15" s="533"/>
      <c r="L15" s="533"/>
      <c r="M15" s="533"/>
      <c r="N15" s="533"/>
      <c r="O15" s="533"/>
      <c r="P15" s="533"/>
      <c r="Q15" s="1"/>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row>
    <row r="16" spans="1:199" s="73" customFormat="1" ht="57.75" customHeight="1" x14ac:dyDescent="0.3">
      <c r="A16" s="114"/>
      <c r="B16" s="1"/>
      <c r="C16" s="303"/>
      <c r="D16" s="533" t="s">
        <v>503</v>
      </c>
      <c r="E16" s="533"/>
      <c r="F16" s="533"/>
      <c r="G16" s="533"/>
      <c r="H16" s="533"/>
      <c r="I16" s="533"/>
      <c r="J16" s="533"/>
      <c r="K16" s="533"/>
      <c r="L16" s="533"/>
      <c r="M16" s="533"/>
      <c r="N16" s="533"/>
      <c r="O16" s="533"/>
      <c r="P16" s="533"/>
      <c r="Q16" s="1"/>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row>
    <row r="17" spans="1:199" s="73" customFormat="1" ht="22.5" customHeight="1" x14ac:dyDescent="0.3">
      <c r="A17" s="114"/>
      <c r="B17" s="1"/>
      <c r="C17" s="303"/>
      <c r="D17" s="535" t="s">
        <v>502</v>
      </c>
      <c r="E17" s="535"/>
      <c r="F17" s="535"/>
      <c r="G17" s="535"/>
      <c r="H17" s="535"/>
      <c r="I17" s="535"/>
      <c r="J17" s="535"/>
      <c r="K17" s="535"/>
      <c r="L17" s="535"/>
      <c r="M17" s="535"/>
      <c r="N17" s="535"/>
      <c r="O17" s="535"/>
      <c r="P17" s="535"/>
      <c r="Q17" s="1"/>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row>
    <row r="18" spans="1:199" s="73" customFormat="1" ht="51.75" customHeight="1" x14ac:dyDescent="0.3">
      <c r="A18" s="114"/>
      <c r="B18" s="1"/>
      <c r="C18" s="303"/>
      <c r="D18" s="533" t="s">
        <v>501</v>
      </c>
      <c r="E18" s="533"/>
      <c r="F18" s="533"/>
      <c r="G18" s="533"/>
      <c r="H18" s="533"/>
      <c r="I18" s="533"/>
      <c r="J18" s="533"/>
      <c r="K18" s="533"/>
      <c r="L18" s="533"/>
      <c r="M18" s="533"/>
      <c r="N18" s="533"/>
      <c r="O18" s="533"/>
      <c r="P18" s="533"/>
      <c r="Q18" s="1"/>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row>
    <row r="19" spans="1:199" s="35" customFormat="1" ht="17.25" customHeight="1" x14ac:dyDescent="0.3">
      <c r="A19" s="159"/>
      <c r="B19" s="18"/>
      <c r="C19" s="18"/>
      <c r="D19" s="350" t="s">
        <v>500</v>
      </c>
      <c r="E19" s="351"/>
      <c r="F19" s="18"/>
      <c r="G19" s="18"/>
      <c r="H19" s="18"/>
      <c r="I19" s="18"/>
      <c r="J19" s="18"/>
      <c r="K19" s="18"/>
      <c r="L19" s="18"/>
      <c r="M19" s="18"/>
      <c r="N19" s="18"/>
      <c r="O19" s="18"/>
      <c r="P19" s="18"/>
      <c r="Q19" s="18"/>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159"/>
      <c r="CO19" s="159"/>
      <c r="CP19" s="159"/>
      <c r="CQ19" s="159"/>
      <c r="CR19" s="159"/>
      <c r="CS19" s="159"/>
      <c r="CT19" s="159"/>
      <c r="CU19" s="159"/>
      <c r="CV19" s="159"/>
      <c r="CW19" s="159"/>
      <c r="CX19" s="159"/>
      <c r="CY19" s="159"/>
      <c r="CZ19" s="159"/>
      <c r="DA19" s="159"/>
      <c r="DB19" s="159"/>
      <c r="DC19" s="159"/>
      <c r="DD19" s="159"/>
      <c r="DE19" s="159"/>
      <c r="DF19" s="159"/>
      <c r="DG19" s="159"/>
      <c r="DH19" s="159"/>
      <c r="DI19" s="159"/>
      <c r="DJ19" s="159"/>
      <c r="DK19" s="159"/>
      <c r="DL19" s="159"/>
      <c r="DM19" s="159"/>
      <c r="DN19" s="159"/>
      <c r="DO19" s="159"/>
      <c r="DP19" s="159"/>
      <c r="DQ19" s="159"/>
      <c r="DR19" s="159"/>
      <c r="DS19" s="159"/>
      <c r="DT19" s="159"/>
      <c r="DU19" s="159"/>
      <c r="DV19" s="159"/>
      <c r="DW19" s="159"/>
      <c r="DX19" s="159"/>
      <c r="DY19" s="159"/>
      <c r="DZ19" s="159"/>
      <c r="EA19" s="159"/>
      <c r="EB19" s="159"/>
      <c r="EC19" s="159"/>
      <c r="ED19" s="159"/>
      <c r="EE19" s="159"/>
      <c r="EF19" s="159"/>
      <c r="EG19" s="159"/>
      <c r="EH19" s="159"/>
      <c r="EI19" s="159"/>
      <c r="EJ19" s="159"/>
      <c r="EK19" s="159"/>
      <c r="EL19" s="159"/>
      <c r="EM19" s="159"/>
      <c r="EN19" s="159"/>
      <c r="EO19" s="159"/>
      <c r="EP19" s="159"/>
      <c r="EQ19" s="159"/>
      <c r="ER19" s="159"/>
      <c r="ES19" s="159"/>
      <c r="ET19" s="159"/>
      <c r="EU19" s="159"/>
      <c r="EV19" s="159"/>
      <c r="EW19" s="159"/>
      <c r="EX19" s="159"/>
      <c r="EY19" s="159"/>
      <c r="EZ19" s="159"/>
      <c r="FA19" s="159"/>
      <c r="FB19" s="159"/>
      <c r="FC19" s="159"/>
      <c r="FD19" s="159"/>
      <c r="FE19" s="159"/>
      <c r="FF19" s="159"/>
      <c r="FG19" s="159"/>
      <c r="FH19" s="159"/>
      <c r="FI19" s="159"/>
      <c r="FJ19" s="159"/>
      <c r="FK19" s="159"/>
      <c r="FL19" s="159"/>
      <c r="FM19" s="159"/>
      <c r="FN19" s="159"/>
      <c r="FO19" s="159"/>
      <c r="FP19" s="159"/>
      <c r="FQ19" s="159"/>
      <c r="FR19" s="159"/>
      <c r="FS19" s="159"/>
      <c r="FT19" s="159"/>
      <c r="FU19" s="159"/>
      <c r="FV19" s="159"/>
      <c r="FW19" s="159"/>
      <c r="FX19" s="159"/>
      <c r="FY19" s="159"/>
      <c r="FZ19" s="159"/>
      <c r="GA19" s="159"/>
      <c r="GB19" s="159"/>
      <c r="GC19" s="159"/>
      <c r="GD19" s="159"/>
      <c r="GE19" s="159"/>
      <c r="GF19" s="159"/>
      <c r="GG19" s="159"/>
      <c r="GH19" s="159"/>
      <c r="GI19" s="159"/>
      <c r="GJ19" s="159"/>
      <c r="GK19" s="159"/>
      <c r="GL19" s="159"/>
      <c r="GM19" s="159"/>
      <c r="GN19" s="159"/>
      <c r="GO19" s="159"/>
      <c r="GP19" s="159"/>
      <c r="GQ19" s="159"/>
    </row>
    <row r="20" spans="1:199" s="35" customFormat="1" ht="27.75" customHeight="1" x14ac:dyDescent="0.3">
      <c r="A20" s="159"/>
      <c r="B20" s="18"/>
      <c r="C20" s="18"/>
      <c r="D20" s="352" t="s">
        <v>630</v>
      </c>
      <c r="E20" s="351"/>
      <c r="F20" s="18"/>
      <c r="G20" s="18"/>
      <c r="H20" s="18"/>
      <c r="I20" s="18"/>
      <c r="J20" s="18"/>
      <c r="K20" s="18"/>
      <c r="L20" s="18"/>
      <c r="M20" s="18"/>
      <c r="N20" s="18"/>
      <c r="O20" s="18"/>
      <c r="P20" s="18"/>
      <c r="Q20" s="18"/>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159"/>
      <c r="CW20" s="159"/>
      <c r="CX20" s="159"/>
      <c r="CY20" s="159"/>
      <c r="CZ20" s="159"/>
      <c r="DA20" s="159"/>
      <c r="DB20" s="159"/>
      <c r="DC20" s="159"/>
      <c r="DD20" s="159"/>
      <c r="DE20" s="159"/>
      <c r="DF20" s="159"/>
      <c r="DG20" s="159"/>
      <c r="DH20" s="159"/>
      <c r="DI20" s="159"/>
      <c r="DJ20" s="159"/>
      <c r="DK20" s="159"/>
      <c r="DL20" s="159"/>
      <c r="DM20" s="159"/>
      <c r="DN20" s="159"/>
      <c r="DO20" s="159"/>
      <c r="DP20" s="159"/>
      <c r="DQ20" s="159"/>
      <c r="DR20" s="159"/>
      <c r="DS20" s="159"/>
      <c r="DT20" s="159"/>
      <c r="DU20" s="159"/>
      <c r="DV20" s="159"/>
      <c r="DW20" s="159"/>
      <c r="DX20" s="159"/>
      <c r="DY20" s="159"/>
      <c r="DZ20" s="159"/>
      <c r="EA20" s="159"/>
      <c r="EB20" s="159"/>
      <c r="EC20" s="159"/>
      <c r="ED20" s="159"/>
      <c r="EE20" s="159"/>
      <c r="EF20" s="159"/>
      <c r="EG20" s="159"/>
      <c r="EH20" s="159"/>
      <c r="EI20" s="159"/>
      <c r="EJ20" s="159"/>
      <c r="EK20" s="159"/>
      <c r="EL20" s="159"/>
      <c r="EM20" s="159"/>
      <c r="EN20" s="159"/>
      <c r="EO20" s="159"/>
      <c r="EP20" s="159"/>
      <c r="EQ20" s="159"/>
      <c r="ER20" s="159"/>
      <c r="ES20" s="159"/>
      <c r="ET20" s="159"/>
      <c r="EU20" s="159"/>
      <c r="EV20" s="159"/>
      <c r="EW20" s="159"/>
      <c r="EX20" s="159"/>
      <c r="EY20" s="159"/>
      <c r="EZ20" s="159"/>
      <c r="FA20" s="159"/>
      <c r="FB20" s="159"/>
      <c r="FC20" s="159"/>
      <c r="FD20" s="159"/>
      <c r="FE20" s="159"/>
      <c r="FF20" s="159"/>
      <c r="FG20" s="159"/>
      <c r="FH20" s="159"/>
      <c r="FI20" s="159"/>
      <c r="FJ20" s="159"/>
      <c r="FK20" s="159"/>
      <c r="FL20" s="159"/>
      <c r="FM20" s="159"/>
      <c r="FN20" s="159"/>
      <c r="FO20" s="159"/>
      <c r="FP20" s="159"/>
      <c r="FQ20" s="159"/>
      <c r="FR20" s="159"/>
      <c r="FS20" s="159"/>
      <c r="FT20" s="159"/>
      <c r="FU20" s="159"/>
      <c r="FV20" s="159"/>
      <c r="FW20" s="159"/>
      <c r="FX20" s="159"/>
      <c r="FY20" s="159"/>
      <c r="FZ20" s="159"/>
      <c r="GA20" s="159"/>
      <c r="GB20" s="159"/>
      <c r="GC20" s="159"/>
      <c r="GD20" s="159"/>
      <c r="GE20" s="159"/>
      <c r="GF20" s="159"/>
      <c r="GG20" s="159"/>
      <c r="GH20" s="159"/>
      <c r="GI20" s="159"/>
      <c r="GJ20" s="159"/>
      <c r="GK20" s="159"/>
      <c r="GL20" s="159"/>
      <c r="GM20" s="159"/>
      <c r="GN20" s="159"/>
      <c r="GO20" s="159"/>
      <c r="GP20" s="159"/>
      <c r="GQ20" s="159"/>
    </row>
    <row r="21" spans="1:199" s="73" customFormat="1" ht="15.75" customHeight="1" x14ac:dyDescent="0.3">
      <c r="A21" s="114"/>
      <c r="B21" s="1"/>
      <c r="C21" s="1"/>
      <c r="D21" s="305"/>
      <c r="E21" s="9"/>
      <c r="F21" s="1"/>
      <c r="G21" s="1"/>
      <c r="H21" s="1"/>
      <c r="I21" s="1"/>
      <c r="J21" s="1"/>
      <c r="K21" s="1"/>
      <c r="L21" s="1"/>
      <c r="M21" s="1"/>
      <c r="N21" s="1"/>
      <c r="O21" s="1"/>
      <c r="P21" s="1"/>
      <c r="Q21" s="1"/>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row>
    <row r="22" spans="1:199" s="73" customFormat="1" ht="19.5" customHeight="1" x14ac:dyDescent="0.3">
      <c r="A22" s="114"/>
      <c r="B22" s="1"/>
      <c r="C22" s="304" t="s">
        <v>631</v>
      </c>
      <c r="D22" s="32"/>
      <c r="E22" s="33"/>
      <c r="F22" s="32"/>
      <c r="G22" s="32"/>
      <c r="H22" s="32"/>
      <c r="I22" s="32"/>
      <c r="J22" s="32"/>
      <c r="K22" s="32"/>
      <c r="L22" s="32"/>
      <c r="M22" s="32"/>
      <c r="N22" s="32"/>
      <c r="O22" s="32"/>
      <c r="P22" s="32"/>
      <c r="Q22" s="1"/>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row>
    <row r="23" spans="1:199" s="73" customFormat="1" ht="12.75" customHeight="1" x14ac:dyDescent="0.3">
      <c r="A23" s="114"/>
      <c r="B23" s="1"/>
      <c r="C23" s="303"/>
      <c r="D23" s="1"/>
      <c r="E23" s="9"/>
      <c r="F23" s="1"/>
      <c r="G23" s="1"/>
      <c r="H23" s="1"/>
      <c r="I23" s="1"/>
      <c r="J23" s="1"/>
      <c r="K23" s="1"/>
      <c r="L23" s="1"/>
      <c r="M23" s="1"/>
      <c r="N23" s="1"/>
      <c r="O23" s="1"/>
      <c r="P23" s="1"/>
      <c r="Q23" s="1"/>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row>
    <row r="24" spans="1:199" s="73" customFormat="1" ht="120.75" customHeight="1" x14ac:dyDescent="0.3">
      <c r="A24" s="114"/>
      <c r="B24" s="1"/>
      <c r="C24" s="1"/>
      <c r="D24" s="534" t="s">
        <v>642</v>
      </c>
      <c r="E24" s="534"/>
      <c r="F24" s="534"/>
      <c r="G24" s="534"/>
      <c r="H24" s="534"/>
      <c r="I24" s="534"/>
      <c r="J24" s="534"/>
      <c r="K24" s="534"/>
      <c r="L24" s="534"/>
      <c r="M24" s="534"/>
      <c r="N24" s="534"/>
      <c r="O24" s="534"/>
      <c r="P24" s="534"/>
      <c r="Q24" s="53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row>
    <row r="25" spans="1:199" s="73" customFormat="1" ht="7.5" customHeight="1" x14ac:dyDescent="0.3">
      <c r="A25" s="114"/>
      <c r="B25" s="1"/>
      <c r="C25" s="1"/>
      <c r="D25" s="305"/>
      <c r="E25" s="9"/>
      <c r="F25" s="1"/>
      <c r="G25" s="1"/>
      <c r="H25" s="1"/>
      <c r="I25" s="1"/>
      <c r="J25" s="1"/>
      <c r="K25" s="1"/>
      <c r="L25" s="1"/>
      <c r="M25" s="1"/>
      <c r="N25" s="1"/>
      <c r="O25" s="1"/>
      <c r="P25" s="1"/>
      <c r="Q25" s="1"/>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row>
    <row r="26" spans="1:199" s="73" customFormat="1" ht="18.75" customHeight="1" x14ac:dyDescent="0.3">
      <c r="A26" s="114"/>
      <c r="B26" s="1"/>
      <c r="C26" s="304" t="s">
        <v>620</v>
      </c>
      <c r="D26" s="32"/>
      <c r="E26" s="33"/>
      <c r="F26" s="32"/>
      <c r="G26" s="32"/>
      <c r="H26" s="32"/>
      <c r="I26" s="32"/>
      <c r="J26" s="32"/>
      <c r="K26" s="32"/>
      <c r="L26" s="32"/>
      <c r="M26" s="32"/>
      <c r="N26" s="32"/>
      <c r="O26" s="32"/>
      <c r="P26" s="32"/>
      <c r="Q26" s="1"/>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row>
    <row r="27" spans="1:199" s="73" customFormat="1" ht="12" customHeight="1" x14ac:dyDescent="0.3">
      <c r="A27" s="114"/>
      <c r="B27" s="1"/>
      <c r="C27" s="303"/>
      <c r="D27" s="1"/>
      <c r="E27" s="9"/>
      <c r="F27" s="1"/>
      <c r="G27" s="1"/>
      <c r="H27" s="1"/>
      <c r="I27" s="1"/>
      <c r="J27" s="1"/>
      <c r="K27" s="1"/>
      <c r="L27" s="1"/>
      <c r="M27" s="1"/>
      <c r="N27" s="1"/>
      <c r="O27" s="1"/>
      <c r="P27" s="1"/>
      <c r="Q27" s="1"/>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row>
    <row r="28" spans="1:199" s="73" customFormat="1" ht="88.5" customHeight="1" x14ac:dyDescent="0.3">
      <c r="A28" s="114"/>
      <c r="B28" s="1"/>
      <c r="C28" s="1"/>
      <c r="D28" s="525" t="s">
        <v>635</v>
      </c>
      <c r="E28" s="525"/>
      <c r="F28" s="525"/>
      <c r="G28" s="525"/>
      <c r="H28" s="525"/>
      <c r="I28" s="525"/>
      <c r="J28" s="525"/>
      <c r="K28" s="525"/>
      <c r="L28" s="525"/>
      <c r="M28" s="525"/>
      <c r="N28" s="525"/>
      <c r="O28" s="525"/>
      <c r="P28" s="525"/>
      <c r="Q28" s="1"/>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row>
    <row r="29" spans="1:199" s="73" customFormat="1" ht="10.5" customHeight="1" x14ac:dyDescent="0.3">
      <c r="A29" s="114"/>
      <c r="B29" s="1"/>
      <c r="C29" s="1"/>
      <c r="D29" s="250"/>
      <c r="E29" s="250"/>
      <c r="F29" s="250"/>
      <c r="G29" s="250"/>
      <c r="H29" s="250"/>
      <c r="I29" s="250"/>
      <c r="J29" s="250"/>
      <c r="K29" s="250"/>
      <c r="L29" s="250"/>
      <c r="M29" s="250"/>
      <c r="N29" s="250"/>
      <c r="O29" s="250"/>
      <c r="P29" s="250"/>
      <c r="Q29" s="1"/>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4"/>
      <c r="GM29" s="114"/>
      <c r="GN29" s="114"/>
      <c r="GO29" s="114"/>
      <c r="GP29" s="114"/>
      <c r="GQ29" s="114"/>
    </row>
    <row r="30" spans="1:199" s="73" customFormat="1" ht="32.25" customHeight="1" x14ac:dyDescent="0.3">
      <c r="A30" s="114"/>
      <c r="B30" s="1"/>
      <c r="C30" s="349" t="s">
        <v>643</v>
      </c>
      <c r="D30" s="303"/>
      <c r="E30" s="303"/>
      <c r="F30" s="303"/>
      <c r="G30" s="303"/>
      <c r="H30" s="303"/>
      <c r="I30" s="303"/>
      <c r="J30" s="303"/>
      <c r="K30" s="303"/>
      <c r="L30" s="303"/>
      <c r="M30" s="303"/>
      <c r="N30" s="303"/>
      <c r="O30" s="303"/>
      <c r="P30" s="303"/>
      <c r="Q30" s="1"/>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c r="GI30" s="114"/>
      <c r="GJ30" s="114"/>
      <c r="GK30" s="114"/>
      <c r="GL30" s="114"/>
      <c r="GM30" s="114"/>
      <c r="GN30" s="114"/>
      <c r="GO30" s="114"/>
      <c r="GP30" s="114"/>
      <c r="GQ30" s="114"/>
    </row>
    <row r="31" spans="1:199" s="73" customFormat="1" ht="16.5" customHeight="1" x14ac:dyDescent="0.3">
      <c r="A31" s="114"/>
      <c r="B31" s="1"/>
      <c r="C31" s="304" t="s">
        <v>621</v>
      </c>
      <c r="D31" s="32"/>
      <c r="E31" s="33"/>
      <c r="F31" s="32"/>
      <c r="G31" s="32"/>
      <c r="H31" s="32"/>
      <c r="I31" s="32"/>
      <c r="J31" s="32"/>
      <c r="K31" s="32"/>
      <c r="L31" s="32"/>
      <c r="M31" s="32"/>
      <c r="N31" s="32"/>
      <c r="O31" s="32"/>
      <c r="P31" s="32"/>
      <c r="Q31" s="1"/>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4"/>
      <c r="GM31" s="114"/>
      <c r="GN31" s="114"/>
      <c r="GO31" s="114"/>
      <c r="GP31" s="114"/>
      <c r="GQ31" s="114"/>
    </row>
    <row r="32" spans="1:199" s="73" customFormat="1" ht="44.25" customHeight="1" x14ac:dyDescent="0.3">
      <c r="A32" s="114"/>
      <c r="B32" s="1"/>
      <c r="C32" s="303"/>
      <c r="D32" s="525" t="s">
        <v>499</v>
      </c>
      <c r="E32" s="525"/>
      <c r="F32" s="525"/>
      <c r="G32" s="525"/>
      <c r="H32" s="525"/>
      <c r="I32" s="525"/>
      <c r="J32" s="525"/>
      <c r="K32" s="525"/>
      <c r="L32" s="525"/>
      <c r="M32" s="525"/>
      <c r="N32" s="525"/>
      <c r="O32" s="525"/>
      <c r="P32" s="525"/>
      <c r="Q32" s="525"/>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row>
    <row r="33" spans="1:199" s="86" customFormat="1" ht="52.5" customHeight="1" x14ac:dyDescent="0.25">
      <c r="A33" s="116"/>
      <c r="B33" s="7"/>
      <c r="C33" s="303"/>
      <c r="D33" s="525" t="s">
        <v>498</v>
      </c>
      <c r="E33" s="525"/>
      <c r="F33" s="525"/>
      <c r="G33" s="525"/>
      <c r="H33" s="525"/>
      <c r="I33" s="525"/>
      <c r="J33" s="525"/>
      <c r="K33" s="525"/>
      <c r="L33" s="525"/>
      <c r="M33" s="525"/>
      <c r="N33" s="525"/>
      <c r="O33" s="525"/>
      <c r="P33" s="525"/>
      <c r="Q33" s="525"/>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c r="CO33" s="116"/>
      <c r="CP33" s="116"/>
      <c r="CQ33" s="116"/>
      <c r="CR33" s="116"/>
      <c r="CS33" s="116"/>
      <c r="CT33" s="116"/>
      <c r="CU33" s="116"/>
      <c r="CV33" s="116"/>
      <c r="CW33" s="116"/>
      <c r="CX33" s="116"/>
      <c r="CY33" s="116"/>
      <c r="CZ33" s="116"/>
      <c r="DA33" s="116"/>
      <c r="DB33" s="116"/>
      <c r="DC33" s="116"/>
      <c r="DD33" s="116"/>
      <c r="DE33" s="116"/>
      <c r="DF33" s="116"/>
      <c r="DG33" s="116"/>
      <c r="DH33" s="116"/>
      <c r="DI33" s="116"/>
      <c r="DJ33" s="116"/>
      <c r="DK33" s="116"/>
      <c r="DL33" s="116"/>
      <c r="DM33" s="116"/>
      <c r="DN33" s="116"/>
      <c r="DO33" s="116"/>
      <c r="DP33" s="116"/>
      <c r="DQ33" s="116"/>
      <c r="DR33" s="116"/>
      <c r="DS33" s="116"/>
      <c r="DT33" s="116"/>
      <c r="DU33" s="116"/>
      <c r="DV33" s="116"/>
      <c r="DW33" s="116"/>
      <c r="DX33" s="116"/>
      <c r="DY33" s="116"/>
      <c r="DZ33" s="116"/>
      <c r="EA33" s="116"/>
      <c r="EB33" s="116"/>
      <c r="EC33" s="116"/>
      <c r="ED33" s="116"/>
      <c r="EE33" s="116"/>
      <c r="EF33" s="116"/>
      <c r="EG33" s="116"/>
      <c r="EH33" s="116"/>
      <c r="EI33" s="116"/>
      <c r="EJ33" s="116"/>
      <c r="EK33" s="116"/>
      <c r="EL33" s="116"/>
      <c r="EM33" s="116"/>
      <c r="EN33" s="116"/>
      <c r="EO33" s="116"/>
      <c r="EP33" s="116"/>
      <c r="EQ33" s="116"/>
      <c r="ER33" s="116"/>
      <c r="ES33" s="116"/>
      <c r="ET33" s="116"/>
      <c r="EU33" s="116"/>
      <c r="EV33" s="116"/>
      <c r="EW33" s="116"/>
      <c r="EX33" s="116"/>
      <c r="EY33" s="116"/>
      <c r="EZ33" s="116"/>
      <c r="FA33" s="116"/>
      <c r="FB33" s="116"/>
      <c r="FC33" s="116"/>
      <c r="FD33" s="116"/>
      <c r="FE33" s="116"/>
      <c r="FF33" s="116"/>
      <c r="FG33" s="116"/>
      <c r="FH33" s="116"/>
      <c r="FI33" s="116"/>
      <c r="FJ33" s="116"/>
      <c r="FK33" s="116"/>
      <c r="FL33" s="116"/>
      <c r="FM33" s="116"/>
      <c r="FN33" s="116"/>
      <c r="FO33" s="116"/>
      <c r="FP33" s="116"/>
      <c r="FQ33" s="116"/>
      <c r="FR33" s="116"/>
      <c r="FS33" s="116"/>
      <c r="FT33" s="116"/>
      <c r="FU33" s="116"/>
      <c r="FV33" s="116"/>
      <c r="FW33" s="116"/>
      <c r="FX33" s="116"/>
      <c r="FY33" s="116"/>
      <c r="FZ33" s="116"/>
      <c r="GA33" s="116"/>
      <c r="GB33" s="116"/>
      <c r="GC33" s="116"/>
      <c r="GD33" s="116"/>
      <c r="GE33" s="116"/>
      <c r="GF33" s="116"/>
      <c r="GG33" s="116"/>
      <c r="GH33" s="116"/>
      <c r="GI33" s="116"/>
      <c r="GJ33" s="116"/>
      <c r="GK33" s="116"/>
      <c r="GL33" s="116"/>
      <c r="GM33" s="116"/>
      <c r="GN33" s="116"/>
      <c r="GO33" s="116"/>
      <c r="GP33" s="116"/>
      <c r="GQ33" s="116"/>
    </row>
    <row r="34" spans="1:199" s="73" customFormat="1" ht="75.75" customHeight="1" x14ac:dyDescent="0.3">
      <c r="A34" s="114"/>
      <c r="B34" s="1"/>
      <c r="C34" s="303"/>
      <c r="D34" s="525" t="s">
        <v>622</v>
      </c>
      <c r="E34" s="525"/>
      <c r="F34" s="525"/>
      <c r="G34" s="525"/>
      <c r="H34" s="525"/>
      <c r="I34" s="525"/>
      <c r="J34" s="525"/>
      <c r="K34" s="525"/>
      <c r="L34" s="525"/>
      <c r="M34" s="525"/>
      <c r="N34" s="525"/>
      <c r="O34" s="525"/>
      <c r="P34" s="525"/>
      <c r="Q34" s="525"/>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c r="GI34" s="114"/>
      <c r="GJ34" s="114"/>
      <c r="GK34" s="114"/>
      <c r="GL34" s="114"/>
      <c r="GM34" s="114"/>
      <c r="GN34" s="114"/>
      <c r="GO34" s="114"/>
      <c r="GP34" s="114"/>
      <c r="GQ34" s="114"/>
    </row>
    <row r="35" spans="1:199" s="73" customFormat="1" ht="9" customHeight="1" x14ac:dyDescent="0.3">
      <c r="A35" s="114"/>
      <c r="B35" s="1"/>
      <c r="C35" s="303"/>
      <c r="D35" s="1"/>
      <c r="E35" s="9"/>
      <c r="F35" s="1"/>
      <c r="G35" s="1"/>
      <c r="H35" s="1"/>
      <c r="I35" s="1"/>
      <c r="J35" s="1"/>
      <c r="K35" s="1"/>
      <c r="L35" s="1"/>
      <c r="M35" s="1"/>
      <c r="N35" s="1"/>
      <c r="O35" s="1"/>
      <c r="P35" s="1"/>
      <c r="Q35" s="1"/>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row>
    <row r="36" spans="1:199" s="73" customFormat="1" ht="16.5" customHeight="1" x14ac:dyDescent="0.3">
      <c r="A36" s="114"/>
      <c r="B36" s="1"/>
      <c r="C36" s="304" t="s">
        <v>623</v>
      </c>
      <c r="D36" s="32"/>
      <c r="E36" s="33"/>
      <c r="F36" s="32"/>
      <c r="G36" s="32"/>
      <c r="H36" s="32"/>
      <c r="I36" s="32"/>
      <c r="J36" s="32"/>
      <c r="K36" s="32"/>
      <c r="L36" s="32"/>
      <c r="M36" s="32"/>
      <c r="N36" s="32"/>
      <c r="O36" s="32"/>
      <c r="P36" s="32"/>
      <c r="Q36" s="1"/>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row>
    <row r="37" spans="1:199" s="73" customFormat="1" ht="74.25" customHeight="1" x14ac:dyDescent="0.3">
      <c r="A37" s="114"/>
      <c r="B37" s="1"/>
      <c r="C37" s="303"/>
      <c r="D37" s="525" t="s">
        <v>647</v>
      </c>
      <c r="E37" s="525"/>
      <c r="F37" s="525"/>
      <c r="G37" s="525"/>
      <c r="H37" s="525"/>
      <c r="I37" s="525"/>
      <c r="J37" s="525"/>
      <c r="K37" s="525"/>
      <c r="L37" s="525"/>
      <c r="M37" s="525"/>
      <c r="N37" s="525"/>
      <c r="O37" s="525"/>
      <c r="P37" s="525"/>
      <c r="Q37" s="525"/>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row>
    <row r="38" spans="1:199" s="73" customFormat="1" ht="9.75" customHeight="1" x14ac:dyDescent="0.3">
      <c r="A38" s="114"/>
      <c r="B38" s="1"/>
      <c r="C38" s="303"/>
      <c r="D38" s="250"/>
      <c r="E38" s="250"/>
      <c r="F38" s="250"/>
      <c r="G38" s="250"/>
      <c r="H38" s="250"/>
      <c r="I38" s="250"/>
      <c r="J38" s="250"/>
      <c r="K38" s="250"/>
      <c r="L38" s="250"/>
      <c r="M38" s="250"/>
      <c r="N38" s="250"/>
      <c r="O38" s="250"/>
      <c r="P38" s="250"/>
      <c r="Q38" s="250"/>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row>
    <row r="39" spans="1:199" s="73" customFormat="1" ht="16.5" customHeight="1" x14ac:dyDescent="0.3">
      <c r="A39" s="114"/>
      <c r="B39" s="1"/>
      <c r="C39" s="304" t="s">
        <v>624</v>
      </c>
      <c r="D39" s="32"/>
      <c r="E39" s="33"/>
      <c r="F39" s="32"/>
      <c r="G39" s="32"/>
      <c r="H39" s="32"/>
      <c r="I39" s="32"/>
      <c r="J39" s="32"/>
      <c r="K39" s="32"/>
      <c r="L39" s="32"/>
      <c r="M39" s="32"/>
      <c r="N39" s="32"/>
      <c r="O39" s="32"/>
      <c r="P39" s="32"/>
      <c r="Q39" s="1"/>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row>
    <row r="40" spans="1:199" s="73" customFormat="1" ht="91.5" customHeight="1" x14ac:dyDescent="0.3">
      <c r="A40" s="114"/>
      <c r="B40" s="1"/>
      <c r="C40" s="303"/>
      <c r="D40" s="525" t="s">
        <v>648</v>
      </c>
      <c r="E40" s="525"/>
      <c r="F40" s="525"/>
      <c r="G40" s="525"/>
      <c r="H40" s="525"/>
      <c r="I40" s="525"/>
      <c r="J40" s="525"/>
      <c r="K40" s="525"/>
      <c r="L40" s="525"/>
      <c r="M40" s="525"/>
      <c r="N40" s="525"/>
      <c r="O40" s="525"/>
      <c r="P40" s="525"/>
      <c r="Q40" s="525"/>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4"/>
      <c r="FI40" s="114"/>
      <c r="FJ40" s="114"/>
      <c r="FK40" s="114"/>
      <c r="FL40" s="114"/>
      <c r="FM40" s="114"/>
      <c r="FN40" s="114"/>
      <c r="FO40" s="114"/>
      <c r="FP40" s="114"/>
      <c r="FQ40" s="114"/>
      <c r="FR40" s="114"/>
      <c r="FS40" s="114"/>
      <c r="FT40" s="114"/>
      <c r="FU40" s="114"/>
      <c r="FV40" s="114"/>
      <c r="FW40" s="114"/>
      <c r="FX40" s="114"/>
      <c r="FY40" s="114"/>
      <c r="FZ40" s="114"/>
      <c r="GA40" s="114"/>
      <c r="GB40" s="114"/>
      <c r="GC40" s="114"/>
      <c r="GD40" s="114"/>
      <c r="GE40" s="114"/>
      <c r="GF40" s="114"/>
      <c r="GG40" s="114"/>
      <c r="GH40" s="114"/>
      <c r="GI40" s="114"/>
      <c r="GJ40" s="114"/>
      <c r="GK40" s="114"/>
      <c r="GL40" s="114"/>
      <c r="GM40" s="114"/>
      <c r="GN40" s="114"/>
      <c r="GO40" s="114"/>
      <c r="GP40" s="114"/>
      <c r="GQ40" s="114"/>
    </row>
    <row r="41" spans="1:199" s="73" customFormat="1" ht="11.25" customHeight="1" x14ac:dyDescent="0.3">
      <c r="A41" s="114"/>
      <c r="B41" s="1"/>
      <c r="C41" s="303"/>
      <c r="D41" s="250"/>
      <c r="E41" s="250"/>
      <c r="F41" s="250"/>
      <c r="G41" s="250"/>
      <c r="H41" s="250"/>
      <c r="I41" s="250"/>
      <c r="J41" s="250"/>
      <c r="K41" s="250"/>
      <c r="L41" s="250"/>
      <c r="M41" s="250"/>
      <c r="N41" s="250"/>
      <c r="O41" s="250"/>
      <c r="P41" s="250"/>
      <c r="Q41" s="250"/>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row>
    <row r="42" spans="1:199" s="73" customFormat="1" ht="16.5" customHeight="1" x14ac:dyDescent="0.3">
      <c r="A42" s="114"/>
      <c r="B42" s="1"/>
      <c r="C42" s="304" t="s">
        <v>625</v>
      </c>
      <c r="D42" s="32"/>
      <c r="E42" s="33"/>
      <c r="F42" s="32"/>
      <c r="G42" s="32"/>
      <c r="H42" s="32"/>
      <c r="I42" s="32"/>
      <c r="J42" s="32"/>
      <c r="K42" s="32"/>
      <c r="L42" s="32"/>
      <c r="M42" s="32"/>
      <c r="N42" s="32"/>
      <c r="O42" s="32"/>
      <c r="P42" s="32"/>
      <c r="Q42" s="1"/>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c r="GP42" s="114"/>
      <c r="GQ42" s="114"/>
    </row>
    <row r="43" spans="1:199" s="73" customFormat="1" ht="100.5" customHeight="1" x14ac:dyDescent="0.3">
      <c r="A43" s="114"/>
      <c r="B43" s="1"/>
      <c r="C43" s="303"/>
      <c r="D43" s="525" t="s">
        <v>627</v>
      </c>
      <c r="E43" s="525"/>
      <c r="F43" s="525"/>
      <c r="G43" s="525"/>
      <c r="H43" s="525"/>
      <c r="I43" s="525"/>
      <c r="J43" s="525"/>
      <c r="K43" s="525"/>
      <c r="L43" s="525"/>
      <c r="M43" s="525"/>
      <c r="N43" s="525"/>
      <c r="O43" s="525"/>
      <c r="P43" s="525"/>
      <c r="Q43" s="525"/>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14"/>
      <c r="EH43" s="114"/>
      <c r="EI43" s="114"/>
      <c r="EJ43" s="114"/>
      <c r="EK43" s="114"/>
      <c r="EL43" s="114"/>
      <c r="EM43" s="114"/>
      <c r="EN43" s="114"/>
      <c r="EO43" s="114"/>
      <c r="EP43" s="114"/>
      <c r="EQ43" s="114"/>
      <c r="ER43" s="114"/>
      <c r="ES43" s="114"/>
      <c r="ET43" s="114"/>
      <c r="EU43" s="114"/>
      <c r="EV43" s="114"/>
      <c r="EW43" s="114"/>
      <c r="EX43" s="114"/>
      <c r="EY43" s="114"/>
      <c r="EZ43" s="114"/>
      <c r="FA43" s="114"/>
      <c r="FB43" s="114"/>
      <c r="FC43" s="114"/>
      <c r="FD43" s="114"/>
      <c r="FE43" s="114"/>
      <c r="FF43" s="114"/>
      <c r="FG43" s="114"/>
      <c r="FH43" s="114"/>
      <c r="FI43" s="114"/>
      <c r="FJ43" s="114"/>
      <c r="FK43" s="114"/>
      <c r="FL43" s="114"/>
      <c r="FM43" s="114"/>
      <c r="FN43" s="114"/>
      <c r="FO43" s="114"/>
      <c r="FP43" s="114"/>
      <c r="FQ43" s="114"/>
      <c r="FR43" s="114"/>
      <c r="FS43" s="114"/>
      <c r="FT43" s="114"/>
      <c r="FU43" s="114"/>
      <c r="FV43" s="114"/>
      <c r="FW43" s="114"/>
      <c r="FX43" s="114"/>
      <c r="FY43" s="114"/>
      <c r="FZ43" s="114"/>
      <c r="GA43" s="114"/>
      <c r="GB43" s="114"/>
      <c r="GC43" s="114"/>
      <c r="GD43" s="114"/>
      <c r="GE43" s="114"/>
      <c r="GF43" s="114"/>
      <c r="GG43" s="114"/>
      <c r="GH43" s="114"/>
      <c r="GI43" s="114"/>
      <c r="GJ43" s="114"/>
      <c r="GK43" s="114"/>
      <c r="GL43" s="114"/>
      <c r="GM43" s="114"/>
      <c r="GN43" s="114"/>
      <c r="GO43" s="114"/>
      <c r="GP43" s="114"/>
      <c r="GQ43" s="114"/>
    </row>
    <row r="44" spans="1:199" s="73" customFormat="1" x14ac:dyDescent="0.3">
      <c r="A44" s="114"/>
      <c r="B44" s="1"/>
      <c r="C44" s="304" t="s">
        <v>626</v>
      </c>
      <c r="D44" s="32"/>
      <c r="E44" s="33"/>
      <c r="F44" s="32"/>
      <c r="G44" s="32"/>
      <c r="H44" s="32"/>
      <c r="I44" s="32"/>
      <c r="J44" s="32"/>
      <c r="K44" s="32"/>
      <c r="L44" s="32"/>
      <c r="M44" s="32"/>
      <c r="N44" s="32"/>
      <c r="O44" s="32"/>
      <c r="P44" s="32"/>
      <c r="Q44" s="1"/>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4"/>
      <c r="DV44" s="114"/>
      <c r="DW44" s="114"/>
      <c r="DX44" s="114"/>
      <c r="DY44" s="114"/>
      <c r="DZ44" s="114"/>
      <c r="EA44" s="114"/>
      <c r="EB44" s="114"/>
      <c r="EC44" s="114"/>
      <c r="ED44" s="114"/>
      <c r="EE44" s="114"/>
      <c r="EF44" s="114"/>
      <c r="EG44" s="114"/>
      <c r="EH44" s="114"/>
      <c r="EI44" s="114"/>
      <c r="EJ44" s="114"/>
      <c r="EK44" s="114"/>
      <c r="EL44" s="114"/>
      <c r="EM44" s="114"/>
      <c r="EN44" s="114"/>
      <c r="EO44" s="114"/>
      <c r="EP44" s="114"/>
      <c r="EQ44" s="114"/>
      <c r="ER44" s="114"/>
      <c r="ES44" s="114"/>
      <c r="ET44" s="114"/>
      <c r="EU44" s="114"/>
      <c r="EV44" s="114"/>
      <c r="EW44" s="114"/>
      <c r="EX44" s="114"/>
      <c r="EY44" s="114"/>
      <c r="EZ44" s="114"/>
      <c r="FA44" s="114"/>
      <c r="FB44" s="114"/>
      <c r="FC44" s="114"/>
      <c r="FD44" s="114"/>
      <c r="FE44" s="114"/>
      <c r="FF44" s="114"/>
      <c r="FG44" s="114"/>
      <c r="FH44" s="114"/>
      <c r="FI44" s="114"/>
      <c r="FJ44" s="114"/>
      <c r="FK44" s="114"/>
      <c r="FL44" s="114"/>
      <c r="FM44" s="114"/>
      <c r="FN44" s="114"/>
      <c r="FO44" s="114"/>
      <c r="FP44" s="114"/>
      <c r="FQ44" s="114"/>
      <c r="FR44" s="114"/>
      <c r="FS44" s="114"/>
      <c r="FT44" s="114"/>
      <c r="FU44" s="114"/>
      <c r="FV44" s="114"/>
      <c r="FW44" s="114"/>
      <c r="FX44" s="114"/>
      <c r="FY44" s="114"/>
      <c r="FZ44" s="114"/>
      <c r="GA44" s="114"/>
      <c r="GB44" s="114"/>
      <c r="GC44" s="114"/>
      <c r="GD44" s="114"/>
      <c r="GE44" s="114"/>
      <c r="GF44" s="114"/>
      <c r="GG44" s="114"/>
      <c r="GH44" s="114"/>
      <c r="GI44" s="114"/>
      <c r="GJ44" s="114"/>
      <c r="GK44" s="114"/>
      <c r="GL44" s="114"/>
      <c r="GM44" s="114"/>
      <c r="GN44" s="114"/>
      <c r="GO44" s="114"/>
      <c r="GP44" s="114"/>
      <c r="GQ44" s="114"/>
    </row>
    <row r="45" spans="1:199" s="73" customFormat="1" ht="57.75" customHeight="1" x14ac:dyDescent="0.3">
      <c r="A45" s="114"/>
      <c r="B45" s="1"/>
      <c r="C45" s="303"/>
      <c r="D45" s="534" t="s">
        <v>649</v>
      </c>
      <c r="E45" s="534"/>
      <c r="F45" s="534"/>
      <c r="G45" s="534"/>
      <c r="H45" s="534"/>
      <c r="I45" s="534"/>
      <c r="J45" s="534"/>
      <c r="K45" s="534"/>
      <c r="L45" s="534"/>
      <c r="M45" s="534"/>
      <c r="N45" s="534"/>
      <c r="O45" s="534"/>
      <c r="P45" s="534"/>
      <c r="Q45" s="53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c r="FE45" s="114"/>
      <c r="FF45" s="114"/>
      <c r="FG45" s="114"/>
      <c r="FH45" s="114"/>
      <c r="FI45" s="114"/>
      <c r="FJ45" s="114"/>
      <c r="FK45" s="114"/>
      <c r="FL45" s="114"/>
      <c r="FM45" s="114"/>
      <c r="FN45" s="114"/>
      <c r="FO45" s="114"/>
      <c r="FP45" s="114"/>
      <c r="FQ45" s="114"/>
      <c r="FR45" s="114"/>
      <c r="FS45" s="114"/>
      <c r="FT45" s="114"/>
      <c r="FU45" s="114"/>
      <c r="FV45" s="114"/>
      <c r="FW45" s="114"/>
      <c r="FX45" s="114"/>
      <c r="FY45" s="114"/>
      <c r="FZ45" s="114"/>
      <c r="GA45" s="114"/>
      <c r="GB45" s="114"/>
      <c r="GC45" s="114"/>
      <c r="GD45" s="114"/>
      <c r="GE45" s="114"/>
      <c r="GF45" s="114"/>
      <c r="GG45" s="114"/>
      <c r="GH45" s="114"/>
      <c r="GI45" s="114"/>
      <c r="GJ45" s="114"/>
      <c r="GK45" s="114"/>
      <c r="GL45" s="114"/>
      <c r="GM45" s="114"/>
      <c r="GN45" s="114"/>
      <c r="GO45" s="114"/>
      <c r="GP45" s="114"/>
      <c r="GQ45" s="114"/>
    </row>
    <row r="46" spans="1:199" s="73" customFormat="1" ht="16.5" customHeight="1" x14ac:dyDescent="0.3">
      <c r="A46" s="114"/>
      <c r="B46" s="1"/>
      <c r="C46" s="304" t="s">
        <v>628</v>
      </c>
      <c r="D46" s="32"/>
      <c r="E46" s="33"/>
      <c r="F46" s="32"/>
      <c r="G46" s="32"/>
      <c r="H46" s="32"/>
      <c r="I46" s="32"/>
      <c r="J46" s="32"/>
      <c r="K46" s="32"/>
      <c r="L46" s="32"/>
      <c r="M46" s="32"/>
      <c r="N46" s="32"/>
      <c r="O46" s="32"/>
      <c r="P46" s="32"/>
      <c r="Q46" s="1"/>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4"/>
      <c r="DV46" s="114"/>
      <c r="DW46" s="114"/>
      <c r="DX46" s="114"/>
      <c r="DY46" s="114"/>
      <c r="DZ46" s="114"/>
      <c r="EA46" s="114"/>
      <c r="EB46" s="114"/>
      <c r="EC46" s="114"/>
      <c r="ED46" s="114"/>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c r="FE46" s="114"/>
      <c r="FF46" s="114"/>
      <c r="FG46" s="114"/>
      <c r="FH46" s="114"/>
      <c r="FI46" s="114"/>
      <c r="FJ46" s="114"/>
      <c r="FK46" s="114"/>
      <c r="FL46" s="114"/>
      <c r="FM46" s="114"/>
      <c r="FN46" s="114"/>
      <c r="FO46" s="114"/>
      <c r="FP46" s="114"/>
      <c r="FQ46" s="114"/>
      <c r="FR46" s="114"/>
      <c r="FS46" s="114"/>
      <c r="FT46" s="114"/>
      <c r="FU46" s="114"/>
      <c r="FV46" s="114"/>
      <c r="FW46" s="114"/>
      <c r="FX46" s="114"/>
      <c r="FY46" s="114"/>
      <c r="FZ46" s="114"/>
      <c r="GA46" s="114"/>
      <c r="GB46" s="114"/>
      <c r="GC46" s="114"/>
      <c r="GD46" s="114"/>
      <c r="GE46" s="114"/>
      <c r="GF46" s="114"/>
      <c r="GG46" s="114"/>
      <c r="GH46" s="114"/>
      <c r="GI46" s="114"/>
      <c r="GJ46" s="114"/>
      <c r="GK46" s="114"/>
      <c r="GL46" s="114"/>
      <c r="GM46" s="114"/>
      <c r="GN46" s="114"/>
      <c r="GO46" s="114"/>
      <c r="GP46" s="114"/>
      <c r="GQ46" s="114"/>
    </row>
    <row r="47" spans="1:199" s="73" customFormat="1" ht="79.5" customHeight="1" x14ac:dyDescent="0.3">
      <c r="A47" s="114"/>
      <c r="B47" s="1"/>
      <c r="C47" s="303"/>
      <c r="D47" s="525" t="s">
        <v>650</v>
      </c>
      <c r="E47" s="525"/>
      <c r="F47" s="525"/>
      <c r="G47" s="525"/>
      <c r="H47" s="525"/>
      <c r="I47" s="525"/>
      <c r="J47" s="525"/>
      <c r="K47" s="525"/>
      <c r="L47" s="525"/>
      <c r="M47" s="525"/>
      <c r="N47" s="525"/>
      <c r="O47" s="525"/>
      <c r="P47" s="525"/>
      <c r="Q47" s="525"/>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4"/>
      <c r="DJ47" s="114"/>
      <c r="DK47" s="114"/>
      <c r="DL47" s="114"/>
      <c r="DM47" s="114"/>
      <c r="DN47" s="114"/>
      <c r="DO47" s="114"/>
      <c r="DP47" s="114"/>
      <c r="DQ47" s="114"/>
      <c r="DR47" s="114"/>
      <c r="DS47" s="114"/>
      <c r="DT47" s="114"/>
      <c r="DU47" s="114"/>
      <c r="DV47" s="114"/>
      <c r="DW47" s="114"/>
      <c r="DX47" s="114"/>
      <c r="DY47" s="114"/>
      <c r="DZ47" s="114"/>
      <c r="EA47" s="114"/>
      <c r="EB47" s="114"/>
      <c r="EC47" s="114"/>
      <c r="ED47" s="114"/>
      <c r="EE47" s="114"/>
      <c r="EF47" s="114"/>
      <c r="EG47" s="114"/>
      <c r="EH47" s="114"/>
      <c r="EI47" s="114"/>
      <c r="EJ47" s="114"/>
      <c r="EK47" s="114"/>
      <c r="EL47" s="114"/>
      <c r="EM47" s="114"/>
      <c r="EN47" s="114"/>
      <c r="EO47" s="114"/>
      <c r="EP47" s="114"/>
      <c r="EQ47" s="114"/>
      <c r="ER47" s="114"/>
      <c r="ES47" s="114"/>
      <c r="ET47" s="114"/>
      <c r="EU47" s="114"/>
      <c r="EV47" s="114"/>
      <c r="EW47" s="114"/>
      <c r="EX47" s="114"/>
      <c r="EY47" s="114"/>
      <c r="EZ47" s="114"/>
      <c r="FA47" s="114"/>
      <c r="FB47" s="114"/>
      <c r="FC47" s="114"/>
      <c r="FD47" s="114"/>
      <c r="FE47" s="114"/>
      <c r="FF47" s="114"/>
      <c r="FG47" s="114"/>
      <c r="FH47" s="114"/>
      <c r="FI47" s="114"/>
      <c r="FJ47" s="114"/>
      <c r="FK47" s="114"/>
      <c r="FL47" s="114"/>
      <c r="FM47" s="114"/>
      <c r="FN47" s="114"/>
      <c r="FO47" s="114"/>
      <c r="FP47" s="114"/>
      <c r="FQ47" s="114"/>
      <c r="FR47" s="114"/>
      <c r="FS47" s="114"/>
      <c r="FT47" s="114"/>
      <c r="FU47" s="114"/>
      <c r="FV47" s="114"/>
      <c r="FW47" s="114"/>
      <c r="FX47" s="114"/>
      <c r="FY47" s="114"/>
      <c r="FZ47" s="114"/>
      <c r="GA47" s="114"/>
      <c r="GB47" s="114"/>
      <c r="GC47" s="114"/>
      <c r="GD47" s="114"/>
      <c r="GE47" s="114"/>
      <c r="GF47" s="114"/>
      <c r="GG47" s="114"/>
      <c r="GH47" s="114"/>
      <c r="GI47" s="114"/>
      <c r="GJ47" s="114"/>
      <c r="GK47" s="114"/>
      <c r="GL47" s="114"/>
      <c r="GM47" s="114"/>
      <c r="GN47" s="114"/>
      <c r="GO47" s="114"/>
      <c r="GP47" s="114"/>
      <c r="GQ47" s="114"/>
    </row>
    <row r="48" spans="1:199" s="73" customFormat="1" ht="5.25" customHeight="1" x14ac:dyDescent="0.3">
      <c r="A48" s="114"/>
      <c r="B48" s="1"/>
      <c r="C48" s="303"/>
      <c r="D48" s="250"/>
      <c r="E48" s="250"/>
      <c r="F48" s="250"/>
      <c r="G48" s="250"/>
      <c r="H48" s="250"/>
      <c r="I48" s="250"/>
      <c r="J48" s="250"/>
      <c r="K48" s="250"/>
      <c r="L48" s="250"/>
      <c r="M48" s="250"/>
      <c r="N48" s="250"/>
      <c r="O48" s="250"/>
      <c r="P48" s="250"/>
      <c r="Q48" s="250"/>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14"/>
      <c r="DM48" s="114"/>
      <c r="DN48" s="114"/>
      <c r="DO48" s="114"/>
      <c r="DP48" s="114"/>
      <c r="DQ48" s="114"/>
      <c r="DR48" s="114"/>
      <c r="DS48" s="114"/>
      <c r="DT48" s="114"/>
      <c r="DU48" s="114"/>
      <c r="DV48" s="114"/>
      <c r="DW48" s="114"/>
      <c r="DX48" s="114"/>
      <c r="DY48" s="114"/>
      <c r="DZ48" s="114"/>
      <c r="EA48" s="114"/>
      <c r="EB48" s="114"/>
      <c r="EC48" s="114"/>
      <c r="ED48" s="114"/>
      <c r="EE48" s="114"/>
      <c r="EF48" s="114"/>
      <c r="EG48" s="114"/>
      <c r="EH48" s="114"/>
      <c r="EI48" s="114"/>
      <c r="EJ48" s="114"/>
      <c r="EK48" s="114"/>
      <c r="EL48" s="114"/>
      <c r="EM48" s="114"/>
      <c r="EN48" s="114"/>
      <c r="EO48" s="114"/>
      <c r="EP48" s="114"/>
      <c r="EQ48" s="114"/>
      <c r="ER48" s="114"/>
      <c r="ES48" s="114"/>
      <c r="ET48" s="114"/>
      <c r="EU48" s="114"/>
      <c r="EV48" s="114"/>
      <c r="EW48" s="114"/>
      <c r="EX48" s="114"/>
      <c r="EY48" s="114"/>
      <c r="EZ48" s="114"/>
      <c r="FA48" s="114"/>
      <c r="FB48" s="114"/>
      <c r="FC48" s="114"/>
      <c r="FD48" s="114"/>
      <c r="FE48" s="114"/>
      <c r="FF48" s="114"/>
      <c r="FG48" s="114"/>
      <c r="FH48" s="114"/>
      <c r="FI48" s="114"/>
      <c r="FJ48" s="114"/>
      <c r="FK48" s="114"/>
      <c r="FL48" s="114"/>
      <c r="FM48" s="114"/>
      <c r="FN48" s="114"/>
      <c r="FO48" s="114"/>
      <c r="FP48" s="114"/>
      <c r="FQ48" s="114"/>
      <c r="FR48" s="114"/>
      <c r="FS48" s="114"/>
      <c r="FT48" s="114"/>
      <c r="FU48" s="114"/>
      <c r="FV48" s="114"/>
      <c r="FW48" s="114"/>
      <c r="FX48" s="114"/>
      <c r="FY48" s="114"/>
      <c r="FZ48" s="114"/>
      <c r="GA48" s="114"/>
      <c r="GB48" s="114"/>
      <c r="GC48" s="114"/>
      <c r="GD48" s="114"/>
      <c r="GE48" s="114"/>
      <c r="GF48" s="114"/>
      <c r="GG48" s="114"/>
      <c r="GH48" s="114"/>
      <c r="GI48" s="114"/>
      <c r="GJ48" s="114"/>
      <c r="GK48" s="114"/>
      <c r="GL48" s="114"/>
      <c r="GM48" s="114"/>
      <c r="GN48" s="114"/>
      <c r="GO48" s="114"/>
      <c r="GP48" s="114"/>
      <c r="GQ48" s="114"/>
    </row>
    <row r="49" spans="1:199" s="73" customFormat="1" ht="16.5" customHeight="1" x14ac:dyDescent="0.3">
      <c r="A49" s="114"/>
      <c r="B49" s="1"/>
      <c r="C49" s="304" t="s">
        <v>629</v>
      </c>
      <c r="D49" s="32"/>
      <c r="E49" s="33"/>
      <c r="F49" s="32"/>
      <c r="G49" s="32"/>
      <c r="H49" s="32"/>
      <c r="I49" s="32"/>
      <c r="J49" s="32"/>
      <c r="K49" s="32"/>
      <c r="L49" s="32"/>
      <c r="M49" s="32"/>
      <c r="N49" s="32"/>
      <c r="O49" s="32"/>
      <c r="P49" s="32"/>
      <c r="Q49" s="1"/>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14"/>
      <c r="DM49" s="114"/>
      <c r="DN49" s="114"/>
      <c r="DO49" s="114"/>
      <c r="DP49" s="114"/>
      <c r="DQ49" s="114"/>
      <c r="DR49" s="114"/>
      <c r="DS49" s="114"/>
      <c r="DT49" s="114"/>
      <c r="DU49" s="114"/>
      <c r="DV49" s="114"/>
      <c r="DW49" s="114"/>
      <c r="DX49" s="114"/>
      <c r="DY49" s="114"/>
      <c r="DZ49" s="114"/>
      <c r="EA49" s="114"/>
      <c r="EB49" s="114"/>
      <c r="EC49" s="114"/>
      <c r="ED49" s="114"/>
      <c r="EE49" s="114"/>
      <c r="EF49" s="114"/>
      <c r="EG49" s="114"/>
      <c r="EH49" s="114"/>
      <c r="EI49" s="114"/>
      <c r="EJ49" s="114"/>
      <c r="EK49" s="114"/>
      <c r="EL49" s="114"/>
      <c r="EM49" s="114"/>
      <c r="EN49" s="114"/>
      <c r="EO49" s="114"/>
      <c r="EP49" s="114"/>
      <c r="EQ49" s="114"/>
      <c r="ER49" s="114"/>
      <c r="ES49" s="114"/>
      <c r="ET49" s="114"/>
      <c r="EU49" s="114"/>
      <c r="EV49" s="114"/>
      <c r="EW49" s="114"/>
      <c r="EX49" s="114"/>
      <c r="EY49" s="114"/>
      <c r="EZ49" s="114"/>
      <c r="FA49" s="114"/>
      <c r="FB49" s="114"/>
      <c r="FC49" s="114"/>
      <c r="FD49" s="114"/>
      <c r="FE49" s="114"/>
      <c r="FF49" s="114"/>
      <c r="FG49" s="114"/>
      <c r="FH49" s="114"/>
      <c r="FI49" s="114"/>
      <c r="FJ49" s="114"/>
      <c r="FK49" s="114"/>
      <c r="FL49" s="114"/>
      <c r="FM49" s="114"/>
      <c r="FN49" s="114"/>
      <c r="FO49" s="114"/>
      <c r="FP49" s="114"/>
      <c r="FQ49" s="114"/>
      <c r="FR49" s="114"/>
      <c r="FS49" s="114"/>
      <c r="FT49" s="114"/>
      <c r="FU49" s="114"/>
      <c r="FV49" s="114"/>
      <c r="FW49" s="114"/>
      <c r="FX49" s="114"/>
      <c r="FY49" s="114"/>
      <c r="FZ49" s="114"/>
      <c r="GA49" s="114"/>
      <c r="GB49" s="114"/>
      <c r="GC49" s="114"/>
      <c r="GD49" s="114"/>
      <c r="GE49" s="114"/>
      <c r="GF49" s="114"/>
      <c r="GG49" s="114"/>
      <c r="GH49" s="114"/>
      <c r="GI49" s="114"/>
      <c r="GJ49" s="114"/>
      <c r="GK49" s="114"/>
      <c r="GL49" s="114"/>
      <c r="GM49" s="114"/>
      <c r="GN49" s="114"/>
      <c r="GO49" s="114"/>
      <c r="GP49" s="114"/>
      <c r="GQ49" s="114"/>
    </row>
    <row r="50" spans="1:199" s="73" customFormat="1" ht="60" customHeight="1" x14ac:dyDescent="0.3">
      <c r="A50" s="114"/>
      <c r="B50" s="1"/>
      <c r="C50" s="303"/>
      <c r="D50" s="525" t="s">
        <v>497</v>
      </c>
      <c r="E50" s="525"/>
      <c r="F50" s="525"/>
      <c r="G50" s="525"/>
      <c r="H50" s="525"/>
      <c r="I50" s="525"/>
      <c r="J50" s="525"/>
      <c r="K50" s="525"/>
      <c r="L50" s="525"/>
      <c r="M50" s="525"/>
      <c r="N50" s="525"/>
      <c r="O50" s="525"/>
      <c r="P50" s="525"/>
      <c r="Q50" s="525"/>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4"/>
      <c r="DV50" s="114"/>
      <c r="DW50" s="114"/>
      <c r="DX50" s="114"/>
      <c r="DY50" s="114"/>
      <c r="DZ50" s="114"/>
      <c r="EA50" s="114"/>
      <c r="EB50" s="114"/>
      <c r="EC50" s="114"/>
      <c r="ED50" s="114"/>
      <c r="EE50" s="114"/>
      <c r="EF50" s="114"/>
      <c r="EG50" s="114"/>
      <c r="EH50" s="114"/>
      <c r="EI50" s="114"/>
      <c r="EJ50" s="114"/>
      <c r="EK50" s="114"/>
      <c r="EL50" s="114"/>
      <c r="EM50" s="114"/>
      <c r="EN50" s="114"/>
      <c r="EO50" s="114"/>
      <c r="EP50" s="114"/>
      <c r="EQ50" s="114"/>
      <c r="ER50" s="114"/>
      <c r="ES50" s="114"/>
      <c r="ET50" s="114"/>
      <c r="EU50" s="114"/>
      <c r="EV50" s="114"/>
      <c r="EW50" s="114"/>
      <c r="EX50" s="114"/>
      <c r="EY50" s="114"/>
      <c r="EZ50" s="114"/>
      <c r="FA50" s="114"/>
      <c r="FB50" s="114"/>
      <c r="FC50" s="114"/>
      <c r="FD50" s="114"/>
      <c r="FE50" s="114"/>
      <c r="FF50" s="114"/>
      <c r="FG50" s="114"/>
      <c r="FH50" s="114"/>
      <c r="FI50" s="114"/>
      <c r="FJ50" s="114"/>
      <c r="FK50" s="114"/>
      <c r="FL50" s="114"/>
      <c r="FM50" s="114"/>
      <c r="FN50" s="114"/>
      <c r="FO50" s="114"/>
      <c r="FP50" s="114"/>
      <c r="FQ50" s="114"/>
      <c r="FR50" s="114"/>
      <c r="FS50" s="114"/>
      <c r="FT50" s="114"/>
      <c r="FU50" s="114"/>
      <c r="FV50" s="114"/>
      <c r="FW50" s="114"/>
      <c r="FX50" s="114"/>
      <c r="FY50" s="114"/>
      <c r="FZ50" s="114"/>
      <c r="GA50" s="114"/>
      <c r="GB50" s="114"/>
      <c r="GC50" s="114"/>
      <c r="GD50" s="114"/>
      <c r="GE50" s="114"/>
      <c r="GF50" s="114"/>
      <c r="GG50" s="114"/>
      <c r="GH50" s="114"/>
      <c r="GI50" s="114"/>
      <c r="GJ50" s="114"/>
      <c r="GK50" s="114"/>
      <c r="GL50" s="114"/>
      <c r="GM50" s="114"/>
      <c r="GN50" s="114"/>
      <c r="GO50" s="114"/>
      <c r="GP50" s="114"/>
      <c r="GQ50" s="114"/>
    </row>
    <row r="51" spans="1:199" s="73" customFormat="1" ht="31.5" customHeight="1" x14ac:dyDescent="0.3">
      <c r="A51" s="114"/>
      <c r="B51" s="1"/>
      <c r="C51" s="303"/>
      <c r="D51" s="525" t="s">
        <v>496</v>
      </c>
      <c r="E51" s="525"/>
      <c r="F51" s="525"/>
      <c r="G51" s="525"/>
      <c r="H51" s="525"/>
      <c r="I51" s="525"/>
      <c r="J51" s="525"/>
      <c r="K51" s="525"/>
      <c r="L51" s="525"/>
      <c r="M51" s="525"/>
      <c r="N51" s="525"/>
      <c r="O51" s="525"/>
      <c r="P51" s="525"/>
      <c r="Q51" s="525"/>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4"/>
      <c r="DV51" s="114"/>
      <c r="DW51" s="114"/>
      <c r="DX51" s="114"/>
      <c r="DY51" s="114"/>
      <c r="DZ51" s="114"/>
      <c r="EA51" s="114"/>
      <c r="EB51" s="114"/>
      <c r="EC51" s="114"/>
      <c r="ED51" s="114"/>
      <c r="EE51" s="114"/>
      <c r="EF51" s="114"/>
      <c r="EG51" s="114"/>
      <c r="EH51" s="114"/>
      <c r="EI51" s="114"/>
      <c r="EJ51" s="114"/>
      <c r="EK51" s="114"/>
      <c r="EL51" s="114"/>
      <c r="EM51" s="114"/>
      <c r="EN51" s="114"/>
      <c r="EO51" s="114"/>
      <c r="EP51" s="114"/>
      <c r="EQ51" s="114"/>
      <c r="ER51" s="114"/>
      <c r="ES51" s="114"/>
      <c r="ET51" s="114"/>
      <c r="EU51" s="114"/>
      <c r="EV51" s="114"/>
      <c r="EW51" s="114"/>
      <c r="EX51" s="114"/>
      <c r="EY51" s="114"/>
      <c r="EZ51" s="114"/>
      <c r="FA51" s="114"/>
      <c r="FB51" s="114"/>
      <c r="FC51" s="114"/>
      <c r="FD51" s="114"/>
      <c r="FE51" s="114"/>
      <c r="FF51" s="114"/>
      <c r="FG51" s="114"/>
      <c r="FH51" s="114"/>
      <c r="FI51" s="114"/>
      <c r="FJ51" s="114"/>
      <c r="FK51" s="114"/>
      <c r="FL51" s="114"/>
      <c r="FM51" s="114"/>
      <c r="FN51" s="114"/>
      <c r="FO51" s="114"/>
      <c r="FP51" s="114"/>
      <c r="FQ51" s="114"/>
      <c r="FR51" s="114"/>
      <c r="FS51" s="114"/>
      <c r="FT51" s="114"/>
      <c r="FU51" s="114"/>
      <c r="FV51" s="114"/>
      <c r="FW51" s="114"/>
      <c r="FX51" s="114"/>
      <c r="FY51" s="114"/>
      <c r="FZ51" s="114"/>
      <c r="GA51" s="114"/>
      <c r="GB51" s="114"/>
      <c r="GC51" s="114"/>
      <c r="GD51" s="114"/>
      <c r="GE51" s="114"/>
      <c r="GF51" s="114"/>
      <c r="GG51" s="114"/>
      <c r="GH51" s="114"/>
      <c r="GI51" s="114"/>
      <c r="GJ51" s="114"/>
      <c r="GK51" s="114"/>
      <c r="GL51" s="114"/>
      <c r="GM51" s="114"/>
      <c r="GN51" s="114"/>
      <c r="GO51" s="114"/>
      <c r="GP51" s="114"/>
      <c r="GQ51" s="114"/>
    </row>
    <row r="52" spans="1:199" s="73" customFormat="1" ht="60" customHeight="1" x14ac:dyDescent="0.3">
      <c r="A52" s="114"/>
      <c r="B52" s="1"/>
      <c r="C52" s="303"/>
      <c r="D52" s="525" t="s">
        <v>495</v>
      </c>
      <c r="E52" s="525"/>
      <c r="F52" s="525"/>
      <c r="G52" s="525"/>
      <c r="H52" s="525"/>
      <c r="I52" s="525"/>
      <c r="J52" s="525"/>
      <c r="K52" s="525"/>
      <c r="L52" s="525"/>
      <c r="M52" s="525"/>
      <c r="N52" s="525"/>
      <c r="O52" s="525"/>
      <c r="P52" s="525"/>
      <c r="Q52" s="525"/>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4"/>
      <c r="BX52" s="114"/>
      <c r="BY52" s="114"/>
      <c r="BZ52" s="114"/>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c r="EM52" s="114"/>
      <c r="EN52" s="114"/>
      <c r="EO52" s="114"/>
      <c r="EP52" s="114"/>
      <c r="EQ52" s="114"/>
      <c r="ER52" s="114"/>
      <c r="ES52" s="114"/>
      <c r="ET52" s="114"/>
      <c r="EU52" s="114"/>
      <c r="EV52" s="114"/>
      <c r="EW52" s="114"/>
      <c r="EX52" s="114"/>
      <c r="EY52" s="114"/>
      <c r="EZ52" s="114"/>
      <c r="FA52" s="114"/>
      <c r="FB52" s="114"/>
      <c r="FC52" s="114"/>
      <c r="FD52" s="114"/>
      <c r="FE52" s="114"/>
      <c r="FF52" s="114"/>
      <c r="FG52" s="114"/>
      <c r="FH52" s="114"/>
      <c r="FI52" s="114"/>
      <c r="FJ52" s="114"/>
      <c r="FK52" s="114"/>
      <c r="FL52" s="114"/>
      <c r="FM52" s="114"/>
      <c r="FN52" s="114"/>
      <c r="FO52" s="114"/>
      <c r="FP52" s="114"/>
      <c r="FQ52" s="114"/>
      <c r="FR52" s="114"/>
      <c r="FS52" s="114"/>
      <c r="FT52" s="114"/>
      <c r="FU52" s="114"/>
      <c r="FV52" s="114"/>
      <c r="FW52" s="114"/>
      <c r="FX52" s="114"/>
      <c r="FY52" s="114"/>
      <c r="FZ52" s="114"/>
      <c r="GA52" s="114"/>
      <c r="GB52" s="114"/>
      <c r="GC52" s="114"/>
      <c r="GD52" s="114"/>
      <c r="GE52" s="114"/>
      <c r="GF52" s="114"/>
      <c r="GG52" s="114"/>
      <c r="GH52" s="114"/>
      <c r="GI52" s="114"/>
      <c r="GJ52" s="114"/>
      <c r="GK52" s="114"/>
      <c r="GL52" s="114"/>
      <c r="GM52" s="114"/>
      <c r="GN52" s="114"/>
      <c r="GO52" s="114"/>
      <c r="GP52" s="114"/>
      <c r="GQ52" s="114"/>
    </row>
    <row r="53" spans="1:199" s="73" customFormat="1" ht="16.5" customHeight="1" x14ac:dyDescent="0.3">
      <c r="A53" s="114"/>
      <c r="B53" s="1"/>
      <c r="C53" s="1"/>
      <c r="D53" s="1"/>
      <c r="E53" s="1"/>
      <c r="F53" s="1"/>
      <c r="G53" s="1"/>
      <c r="H53" s="1"/>
      <c r="I53" s="2"/>
      <c r="J53" s="1"/>
      <c r="K53" s="1"/>
      <c r="L53" s="1"/>
      <c r="M53" s="1"/>
      <c r="N53" s="1"/>
      <c r="O53" s="1"/>
      <c r="P53" s="1"/>
      <c r="Q53" s="1"/>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14"/>
      <c r="BZ53" s="114"/>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14"/>
      <c r="CX53" s="114"/>
      <c r="CY53" s="114"/>
      <c r="CZ53" s="114"/>
      <c r="DA53" s="114"/>
      <c r="DB53" s="114"/>
      <c r="DC53" s="114"/>
      <c r="DD53" s="114"/>
      <c r="DE53" s="114"/>
      <c r="DF53" s="114"/>
      <c r="DG53" s="114"/>
      <c r="DH53" s="114"/>
      <c r="DI53" s="114"/>
      <c r="DJ53" s="114"/>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14"/>
      <c r="ER53" s="114"/>
      <c r="ES53" s="114"/>
      <c r="ET53" s="114"/>
      <c r="EU53" s="114"/>
      <c r="EV53" s="114"/>
      <c r="EW53" s="114"/>
      <c r="EX53" s="114"/>
      <c r="EY53" s="114"/>
      <c r="EZ53" s="114"/>
      <c r="FA53" s="114"/>
      <c r="FB53" s="114"/>
      <c r="FC53" s="114"/>
      <c r="FD53" s="114"/>
      <c r="FE53" s="114"/>
      <c r="FF53" s="114"/>
      <c r="FG53" s="114"/>
      <c r="FH53" s="114"/>
      <c r="FI53" s="114"/>
      <c r="FJ53" s="114"/>
      <c r="FK53" s="114"/>
      <c r="FL53" s="114"/>
      <c r="FM53" s="114"/>
      <c r="FN53" s="114"/>
      <c r="FO53" s="114"/>
      <c r="FP53" s="114"/>
      <c r="FQ53" s="114"/>
      <c r="FR53" s="114"/>
      <c r="FS53" s="114"/>
      <c r="FT53" s="114"/>
      <c r="FU53" s="114"/>
      <c r="FV53" s="114"/>
      <c r="FW53" s="114"/>
      <c r="FX53" s="114"/>
      <c r="FY53" s="114"/>
      <c r="FZ53" s="114"/>
      <c r="GA53" s="114"/>
      <c r="GB53" s="114"/>
      <c r="GC53" s="114"/>
      <c r="GD53" s="114"/>
      <c r="GE53" s="114"/>
      <c r="GF53" s="114"/>
      <c r="GG53" s="114"/>
      <c r="GH53" s="114"/>
      <c r="GI53" s="114"/>
      <c r="GJ53" s="114"/>
      <c r="GK53" s="114"/>
      <c r="GL53" s="114"/>
      <c r="GM53" s="114"/>
      <c r="GN53" s="114"/>
      <c r="GO53" s="114"/>
      <c r="GP53" s="114"/>
      <c r="GQ53" s="114"/>
    </row>
    <row r="54" spans="1:199" s="73" customFormat="1" ht="16.5" customHeight="1" x14ac:dyDescent="0.3">
      <c r="A54" s="114"/>
      <c r="B54" s="1"/>
      <c r="C54" s="304" t="s">
        <v>189</v>
      </c>
      <c r="D54" s="32"/>
      <c r="E54" s="33"/>
      <c r="F54" s="32"/>
      <c r="G54" s="32"/>
      <c r="H54" s="32"/>
      <c r="I54" s="32"/>
      <c r="J54" s="32"/>
      <c r="K54" s="32"/>
      <c r="L54" s="32"/>
      <c r="M54" s="32"/>
      <c r="N54" s="32"/>
      <c r="O54" s="32"/>
      <c r="P54" s="32"/>
      <c r="Q54" s="1"/>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114"/>
      <c r="FF54" s="114"/>
      <c r="FG54" s="114"/>
      <c r="FH54" s="114"/>
      <c r="FI54" s="114"/>
      <c r="FJ54" s="114"/>
      <c r="FK54" s="114"/>
      <c r="FL54" s="114"/>
      <c r="FM54" s="114"/>
      <c r="FN54" s="114"/>
      <c r="FO54" s="114"/>
      <c r="FP54" s="114"/>
      <c r="FQ54" s="114"/>
      <c r="FR54" s="114"/>
      <c r="FS54" s="114"/>
      <c r="FT54" s="114"/>
      <c r="FU54" s="114"/>
      <c r="FV54" s="114"/>
      <c r="FW54" s="114"/>
      <c r="FX54" s="114"/>
      <c r="FY54" s="114"/>
      <c r="FZ54" s="114"/>
      <c r="GA54" s="114"/>
      <c r="GB54" s="114"/>
      <c r="GC54" s="114"/>
      <c r="GD54" s="114"/>
      <c r="GE54" s="114"/>
      <c r="GF54" s="114"/>
      <c r="GG54" s="114"/>
      <c r="GH54" s="114"/>
      <c r="GI54" s="114"/>
      <c r="GJ54" s="114"/>
      <c r="GK54" s="114"/>
      <c r="GL54" s="114"/>
      <c r="GM54" s="114"/>
      <c r="GN54" s="114"/>
      <c r="GO54" s="114"/>
      <c r="GP54" s="114"/>
      <c r="GQ54" s="114"/>
    </row>
    <row r="55" spans="1:199" s="73" customFormat="1" x14ac:dyDescent="0.3">
      <c r="A55" s="114"/>
      <c r="B55" s="1"/>
      <c r="C55" s="1"/>
      <c r="D55" s="540" t="s">
        <v>493</v>
      </c>
      <c r="E55" s="540"/>
      <c r="F55" s="540"/>
      <c r="G55" s="541" t="s">
        <v>494</v>
      </c>
      <c r="H55" s="542"/>
      <c r="I55" s="542"/>
      <c r="J55" s="542"/>
      <c r="K55" s="542"/>
      <c r="L55" s="542"/>
      <c r="M55" s="542"/>
      <c r="N55" s="542"/>
      <c r="O55" s="542"/>
      <c r="P55" s="1"/>
      <c r="Q55" s="1"/>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114"/>
      <c r="FQ55" s="114"/>
      <c r="FR55" s="114"/>
      <c r="FS55" s="114"/>
      <c r="FT55" s="114"/>
      <c r="FU55" s="114"/>
      <c r="FV55" s="114"/>
      <c r="FW55" s="114"/>
      <c r="FX55" s="114"/>
      <c r="FY55" s="114"/>
      <c r="FZ55" s="114"/>
      <c r="GA55" s="114"/>
      <c r="GB55" s="114"/>
      <c r="GC55" s="114"/>
      <c r="GD55" s="114"/>
      <c r="GE55" s="114"/>
      <c r="GF55" s="114"/>
      <c r="GG55" s="114"/>
      <c r="GH55" s="114"/>
      <c r="GI55" s="114"/>
      <c r="GJ55" s="114"/>
      <c r="GK55" s="114"/>
      <c r="GL55" s="114"/>
      <c r="GM55" s="114"/>
      <c r="GN55" s="114"/>
      <c r="GO55" s="114"/>
      <c r="GP55" s="114"/>
      <c r="GQ55" s="114"/>
    </row>
    <row r="56" spans="1:199" s="73" customFormat="1" x14ac:dyDescent="0.3">
      <c r="A56" s="114"/>
      <c r="B56" s="1"/>
      <c r="C56" s="1"/>
      <c r="D56" s="540" t="s">
        <v>493</v>
      </c>
      <c r="E56" s="540"/>
      <c r="F56" s="540"/>
      <c r="G56" s="543" t="s">
        <v>492</v>
      </c>
      <c r="H56" s="544"/>
      <c r="I56" s="544"/>
      <c r="J56" s="544"/>
      <c r="K56" s="544"/>
      <c r="L56" s="544"/>
      <c r="M56" s="544"/>
      <c r="N56" s="544"/>
      <c r="O56" s="544"/>
      <c r="P56" s="1"/>
      <c r="Q56" s="1"/>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c r="FE56" s="114"/>
      <c r="FF56" s="114"/>
      <c r="FG56" s="114"/>
      <c r="FH56" s="114"/>
      <c r="FI56" s="114"/>
      <c r="FJ56" s="114"/>
      <c r="FK56" s="114"/>
      <c r="FL56" s="114"/>
      <c r="FM56" s="114"/>
      <c r="FN56" s="114"/>
      <c r="FO56" s="114"/>
      <c r="FP56" s="114"/>
      <c r="FQ56" s="114"/>
      <c r="FR56" s="114"/>
      <c r="FS56" s="114"/>
      <c r="FT56" s="114"/>
      <c r="FU56" s="114"/>
      <c r="FV56" s="114"/>
      <c r="FW56" s="114"/>
      <c r="FX56" s="114"/>
      <c r="FY56" s="114"/>
      <c r="FZ56" s="114"/>
      <c r="GA56" s="114"/>
      <c r="GB56" s="114"/>
      <c r="GC56" s="114"/>
      <c r="GD56" s="114"/>
      <c r="GE56" s="114"/>
      <c r="GF56" s="114"/>
      <c r="GG56" s="114"/>
      <c r="GH56" s="114"/>
      <c r="GI56" s="114"/>
      <c r="GJ56" s="114"/>
      <c r="GK56" s="114"/>
      <c r="GL56" s="114"/>
      <c r="GM56" s="114"/>
      <c r="GN56" s="114"/>
      <c r="GO56" s="114"/>
      <c r="GP56" s="114"/>
      <c r="GQ56" s="114"/>
    </row>
    <row r="57" spans="1:199" s="73" customFormat="1" ht="45.75" customHeight="1" x14ac:dyDescent="0.3">
      <c r="A57" s="114"/>
      <c r="B57" s="1"/>
      <c r="C57" s="303"/>
      <c r="D57" s="539" t="s">
        <v>491</v>
      </c>
      <c r="E57" s="539"/>
      <c r="F57" s="539"/>
      <c r="G57" s="545" t="s">
        <v>490</v>
      </c>
      <c r="H57" s="546"/>
      <c r="I57" s="546"/>
      <c r="J57" s="546"/>
      <c r="K57" s="546"/>
      <c r="L57" s="546"/>
      <c r="M57" s="546"/>
      <c r="N57" s="546"/>
      <c r="O57" s="546"/>
      <c r="P57" s="1"/>
      <c r="Q57" s="1"/>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c r="BY57" s="114"/>
      <c r="BZ57" s="114"/>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4"/>
      <c r="DJ57" s="114"/>
      <c r="DK57" s="114"/>
      <c r="DL57" s="114"/>
      <c r="DM57" s="114"/>
      <c r="DN57" s="114"/>
      <c r="DO57" s="114"/>
      <c r="DP57" s="114"/>
      <c r="DQ57" s="114"/>
      <c r="DR57" s="114"/>
      <c r="DS57" s="114"/>
      <c r="DT57" s="114"/>
      <c r="DU57" s="114"/>
      <c r="DV57" s="114"/>
      <c r="DW57" s="114"/>
      <c r="DX57" s="114"/>
      <c r="DY57" s="114"/>
      <c r="DZ57" s="114"/>
      <c r="EA57" s="114"/>
      <c r="EB57" s="114"/>
      <c r="EC57" s="114"/>
      <c r="ED57" s="114"/>
      <c r="EE57" s="114"/>
      <c r="EF57" s="114"/>
      <c r="EG57" s="114"/>
      <c r="EH57" s="114"/>
      <c r="EI57" s="114"/>
      <c r="EJ57" s="114"/>
      <c r="EK57" s="114"/>
      <c r="EL57" s="114"/>
      <c r="EM57" s="114"/>
      <c r="EN57" s="114"/>
      <c r="EO57" s="114"/>
      <c r="EP57" s="114"/>
      <c r="EQ57" s="114"/>
      <c r="ER57" s="114"/>
      <c r="ES57" s="114"/>
      <c r="ET57" s="114"/>
      <c r="EU57" s="114"/>
      <c r="EV57" s="114"/>
      <c r="EW57" s="114"/>
      <c r="EX57" s="114"/>
      <c r="EY57" s="114"/>
      <c r="EZ57" s="114"/>
      <c r="FA57" s="114"/>
      <c r="FB57" s="114"/>
      <c r="FC57" s="114"/>
      <c r="FD57" s="114"/>
      <c r="FE57" s="114"/>
      <c r="FF57" s="114"/>
      <c r="FG57" s="114"/>
      <c r="FH57" s="114"/>
      <c r="FI57" s="114"/>
      <c r="FJ57" s="114"/>
      <c r="FK57" s="114"/>
      <c r="FL57" s="114"/>
      <c r="FM57" s="114"/>
      <c r="FN57" s="114"/>
      <c r="FO57" s="114"/>
      <c r="FP57" s="114"/>
      <c r="FQ57" s="114"/>
      <c r="FR57" s="114"/>
      <c r="FS57" s="114"/>
      <c r="FT57" s="114"/>
      <c r="FU57" s="114"/>
      <c r="FV57" s="114"/>
      <c r="FW57" s="114"/>
      <c r="FX57" s="114"/>
      <c r="FY57" s="114"/>
      <c r="FZ57" s="114"/>
      <c r="GA57" s="114"/>
      <c r="GB57" s="114"/>
      <c r="GC57" s="114"/>
      <c r="GD57" s="114"/>
      <c r="GE57" s="114"/>
      <c r="GF57" s="114"/>
      <c r="GG57" s="114"/>
      <c r="GH57" s="114"/>
      <c r="GI57" s="114"/>
      <c r="GJ57" s="114"/>
      <c r="GK57" s="114"/>
      <c r="GL57" s="114"/>
      <c r="GM57" s="114"/>
      <c r="GN57" s="114"/>
      <c r="GO57" s="114"/>
      <c r="GP57" s="114"/>
      <c r="GQ57" s="114"/>
    </row>
    <row r="58" spans="1:199" s="73" customFormat="1" x14ac:dyDescent="0.3">
      <c r="A58" s="114"/>
      <c r="B58" s="1"/>
      <c r="C58" s="303"/>
      <c r="D58" s="536"/>
      <c r="E58" s="536"/>
      <c r="F58" s="536"/>
      <c r="G58" s="537"/>
      <c r="H58" s="537"/>
      <c r="I58" s="537"/>
      <c r="J58" s="537"/>
      <c r="K58" s="537"/>
      <c r="L58" s="537"/>
      <c r="M58" s="537"/>
      <c r="N58" s="537"/>
      <c r="O58" s="537"/>
      <c r="P58" s="1"/>
      <c r="Q58" s="1"/>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c r="CZ58" s="114"/>
      <c r="DA58" s="114"/>
      <c r="DB58" s="114"/>
      <c r="DC58" s="114"/>
      <c r="DD58" s="114"/>
      <c r="DE58" s="114"/>
      <c r="DF58" s="114"/>
      <c r="DG58" s="114"/>
      <c r="DH58" s="114"/>
      <c r="DI58" s="114"/>
      <c r="DJ58" s="114"/>
      <c r="DK58" s="114"/>
      <c r="DL58" s="114"/>
      <c r="DM58" s="114"/>
      <c r="DN58" s="114"/>
      <c r="DO58" s="114"/>
      <c r="DP58" s="114"/>
      <c r="DQ58" s="114"/>
      <c r="DR58" s="114"/>
      <c r="DS58" s="114"/>
      <c r="DT58" s="114"/>
      <c r="DU58" s="114"/>
      <c r="DV58" s="114"/>
      <c r="DW58" s="114"/>
      <c r="DX58" s="114"/>
      <c r="DY58" s="114"/>
      <c r="DZ58" s="114"/>
      <c r="EA58" s="114"/>
      <c r="EB58" s="114"/>
      <c r="EC58" s="114"/>
      <c r="ED58" s="114"/>
      <c r="EE58" s="114"/>
      <c r="EF58" s="114"/>
      <c r="EG58" s="114"/>
      <c r="EH58" s="114"/>
      <c r="EI58" s="114"/>
      <c r="EJ58" s="114"/>
      <c r="EK58" s="114"/>
      <c r="EL58" s="114"/>
      <c r="EM58" s="114"/>
      <c r="EN58" s="114"/>
      <c r="EO58" s="114"/>
      <c r="EP58" s="114"/>
      <c r="EQ58" s="114"/>
      <c r="ER58" s="114"/>
      <c r="ES58" s="114"/>
      <c r="ET58" s="114"/>
      <c r="EU58" s="114"/>
      <c r="EV58" s="114"/>
      <c r="EW58" s="114"/>
      <c r="EX58" s="114"/>
      <c r="EY58" s="114"/>
      <c r="EZ58" s="114"/>
      <c r="FA58" s="114"/>
      <c r="FB58" s="114"/>
      <c r="FC58" s="114"/>
      <c r="FD58" s="114"/>
      <c r="FE58" s="114"/>
      <c r="FF58" s="114"/>
      <c r="FG58" s="114"/>
      <c r="FH58" s="114"/>
      <c r="FI58" s="114"/>
      <c r="FJ58" s="114"/>
      <c r="FK58" s="114"/>
      <c r="FL58" s="114"/>
      <c r="FM58" s="114"/>
      <c r="FN58" s="114"/>
      <c r="FO58" s="114"/>
      <c r="FP58" s="114"/>
      <c r="FQ58" s="114"/>
      <c r="FR58" s="114"/>
      <c r="FS58" s="114"/>
      <c r="FT58" s="114"/>
      <c r="FU58" s="114"/>
      <c r="FV58" s="114"/>
      <c r="FW58" s="114"/>
      <c r="FX58" s="114"/>
      <c r="FY58" s="114"/>
      <c r="FZ58" s="114"/>
      <c r="GA58" s="114"/>
      <c r="GB58" s="114"/>
      <c r="GC58" s="114"/>
      <c r="GD58" s="114"/>
      <c r="GE58" s="114"/>
      <c r="GF58" s="114"/>
      <c r="GG58" s="114"/>
      <c r="GH58" s="114"/>
      <c r="GI58" s="114"/>
      <c r="GJ58" s="114"/>
      <c r="GK58" s="114"/>
      <c r="GL58" s="114"/>
      <c r="GM58" s="114"/>
      <c r="GN58" s="114"/>
      <c r="GO58" s="114"/>
      <c r="GP58" s="114"/>
      <c r="GQ58" s="114"/>
    </row>
    <row r="59" spans="1:199" s="73" customFormat="1" x14ac:dyDescent="0.3">
      <c r="A59" s="114"/>
      <c r="B59" s="1"/>
      <c r="C59" s="1"/>
      <c r="D59" s="538"/>
      <c r="E59" s="538"/>
      <c r="F59" s="538"/>
      <c r="G59" s="538"/>
      <c r="H59" s="538"/>
      <c r="I59" s="538"/>
      <c r="J59" s="538"/>
      <c r="K59" s="538"/>
      <c r="L59" s="538"/>
      <c r="M59" s="538"/>
      <c r="N59" s="538"/>
      <c r="O59" s="538"/>
      <c r="P59" s="1"/>
      <c r="Q59" s="1"/>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14"/>
      <c r="BZ59" s="114"/>
      <c r="CA59" s="114"/>
      <c r="CB59" s="114"/>
      <c r="CC59" s="114"/>
      <c r="CD59" s="114"/>
      <c r="CE59" s="114"/>
      <c r="CF59" s="114"/>
      <c r="CG59" s="114"/>
      <c r="CH59" s="114"/>
      <c r="CI59" s="114"/>
      <c r="CJ59" s="114"/>
      <c r="CK59" s="114"/>
      <c r="CL59" s="114"/>
      <c r="CM59" s="114"/>
      <c r="CN59" s="114"/>
      <c r="CO59" s="114"/>
      <c r="CP59" s="114"/>
      <c r="CQ59" s="114"/>
      <c r="CR59" s="114"/>
      <c r="CS59" s="114"/>
      <c r="CT59" s="114"/>
      <c r="CU59" s="114"/>
      <c r="CV59" s="114"/>
      <c r="CW59" s="114"/>
      <c r="CX59" s="114"/>
      <c r="CY59" s="114"/>
      <c r="CZ59" s="114"/>
      <c r="DA59" s="114"/>
      <c r="DB59" s="114"/>
      <c r="DC59" s="114"/>
      <c r="DD59" s="114"/>
      <c r="DE59" s="114"/>
      <c r="DF59" s="114"/>
      <c r="DG59" s="114"/>
      <c r="DH59" s="114"/>
      <c r="DI59" s="114"/>
      <c r="DJ59" s="114"/>
      <c r="DK59" s="114"/>
      <c r="DL59" s="114"/>
      <c r="DM59" s="114"/>
      <c r="DN59" s="114"/>
      <c r="DO59" s="114"/>
      <c r="DP59" s="114"/>
      <c r="DQ59" s="114"/>
      <c r="DR59" s="114"/>
      <c r="DS59" s="114"/>
      <c r="DT59" s="114"/>
      <c r="DU59" s="114"/>
      <c r="DV59" s="114"/>
      <c r="DW59" s="114"/>
      <c r="DX59" s="114"/>
      <c r="DY59" s="114"/>
      <c r="DZ59" s="114"/>
      <c r="EA59" s="114"/>
      <c r="EB59" s="114"/>
      <c r="EC59" s="114"/>
      <c r="ED59" s="114"/>
      <c r="EE59" s="114"/>
      <c r="EF59" s="114"/>
      <c r="EG59" s="114"/>
      <c r="EH59" s="114"/>
      <c r="EI59" s="114"/>
      <c r="EJ59" s="114"/>
      <c r="EK59" s="114"/>
      <c r="EL59" s="114"/>
      <c r="EM59" s="114"/>
      <c r="EN59" s="114"/>
      <c r="EO59" s="114"/>
      <c r="EP59" s="114"/>
      <c r="EQ59" s="114"/>
      <c r="ER59" s="114"/>
      <c r="ES59" s="114"/>
      <c r="ET59" s="114"/>
      <c r="EU59" s="114"/>
      <c r="EV59" s="114"/>
      <c r="EW59" s="114"/>
      <c r="EX59" s="114"/>
      <c r="EY59" s="114"/>
      <c r="EZ59" s="114"/>
      <c r="FA59" s="114"/>
      <c r="FB59" s="114"/>
      <c r="FC59" s="114"/>
      <c r="FD59" s="114"/>
      <c r="FE59" s="114"/>
      <c r="FF59" s="114"/>
      <c r="FG59" s="114"/>
      <c r="FH59" s="114"/>
      <c r="FI59" s="114"/>
      <c r="FJ59" s="114"/>
      <c r="FK59" s="114"/>
      <c r="FL59" s="114"/>
      <c r="FM59" s="114"/>
      <c r="FN59" s="114"/>
      <c r="FO59" s="114"/>
      <c r="FP59" s="114"/>
      <c r="FQ59" s="114"/>
      <c r="FR59" s="114"/>
      <c r="FS59" s="114"/>
      <c r="FT59" s="114"/>
      <c r="FU59" s="114"/>
      <c r="FV59" s="114"/>
      <c r="FW59" s="114"/>
      <c r="FX59" s="114"/>
      <c r="FY59" s="114"/>
      <c r="FZ59" s="114"/>
      <c r="GA59" s="114"/>
      <c r="GB59" s="114"/>
      <c r="GC59" s="114"/>
      <c r="GD59" s="114"/>
      <c r="GE59" s="114"/>
      <c r="GF59" s="114"/>
      <c r="GG59" s="114"/>
      <c r="GH59" s="114"/>
      <c r="GI59" s="114"/>
      <c r="GJ59" s="114"/>
      <c r="GK59" s="114"/>
      <c r="GL59" s="114"/>
      <c r="GM59" s="114"/>
      <c r="GN59" s="114"/>
      <c r="GO59" s="114"/>
      <c r="GP59" s="114"/>
      <c r="GQ59" s="114"/>
    </row>
    <row r="60" spans="1:199" s="73" customFormat="1" x14ac:dyDescent="0.3">
      <c r="A60" s="114"/>
      <c r="B60" s="1"/>
      <c r="C60" s="1"/>
      <c r="D60" s="1"/>
      <c r="E60" s="1"/>
      <c r="F60" s="1"/>
      <c r="G60" s="1"/>
      <c r="H60" s="1"/>
      <c r="I60" s="2"/>
      <c r="J60" s="1"/>
      <c r="K60" s="1"/>
      <c r="L60" s="1"/>
      <c r="M60" s="1"/>
      <c r="N60" s="1"/>
      <c r="O60" s="1"/>
      <c r="P60" s="1"/>
      <c r="Q60" s="1"/>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c r="BZ60" s="114"/>
      <c r="CA60" s="114"/>
      <c r="CB60" s="114"/>
      <c r="CC60" s="114"/>
      <c r="CD60" s="114"/>
      <c r="CE60" s="114"/>
      <c r="CF60" s="114"/>
      <c r="CG60" s="114"/>
      <c r="CH60" s="114"/>
      <c r="CI60" s="114"/>
      <c r="CJ60" s="114"/>
      <c r="CK60" s="114"/>
      <c r="CL60" s="114"/>
      <c r="CM60" s="114"/>
      <c r="CN60" s="114"/>
      <c r="CO60" s="114"/>
      <c r="CP60" s="114"/>
      <c r="CQ60" s="114"/>
      <c r="CR60" s="114"/>
      <c r="CS60" s="114"/>
      <c r="CT60" s="114"/>
      <c r="CU60" s="114"/>
      <c r="CV60" s="114"/>
      <c r="CW60" s="114"/>
      <c r="CX60" s="114"/>
      <c r="CY60" s="114"/>
      <c r="CZ60" s="114"/>
      <c r="DA60" s="114"/>
      <c r="DB60" s="114"/>
      <c r="DC60" s="114"/>
      <c r="DD60" s="114"/>
      <c r="DE60" s="114"/>
      <c r="DF60" s="114"/>
      <c r="DG60" s="114"/>
      <c r="DH60" s="114"/>
      <c r="DI60" s="114"/>
      <c r="DJ60" s="114"/>
      <c r="DK60" s="114"/>
      <c r="DL60" s="114"/>
      <c r="DM60" s="114"/>
      <c r="DN60" s="114"/>
      <c r="DO60" s="114"/>
      <c r="DP60" s="114"/>
      <c r="DQ60" s="114"/>
      <c r="DR60" s="114"/>
      <c r="DS60" s="114"/>
      <c r="DT60" s="114"/>
      <c r="DU60" s="114"/>
      <c r="DV60" s="114"/>
      <c r="DW60" s="114"/>
      <c r="DX60" s="114"/>
      <c r="DY60" s="114"/>
      <c r="DZ60" s="114"/>
      <c r="EA60" s="114"/>
      <c r="EB60" s="114"/>
      <c r="EC60" s="114"/>
      <c r="ED60" s="114"/>
      <c r="EE60" s="114"/>
      <c r="EF60" s="114"/>
      <c r="EG60" s="114"/>
      <c r="EH60" s="114"/>
      <c r="EI60" s="114"/>
      <c r="EJ60" s="114"/>
      <c r="EK60" s="114"/>
      <c r="EL60" s="114"/>
      <c r="EM60" s="114"/>
      <c r="EN60" s="114"/>
      <c r="EO60" s="114"/>
      <c r="EP60" s="114"/>
      <c r="EQ60" s="114"/>
      <c r="ER60" s="114"/>
      <c r="ES60" s="114"/>
      <c r="ET60" s="114"/>
      <c r="EU60" s="114"/>
      <c r="EV60" s="114"/>
      <c r="EW60" s="114"/>
      <c r="EX60" s="114"/>
      <c r="EY60" s="114"/>
      <c r="EZ60" s="114"/>
      <c r="FA60" s="114"/>
      <c r="FB60" s="114"/>
      <c r="FC60" s="114"/>
      <c r="FD60" s="114"/>
      <c r="FE60" s="114"/>
      <c r="FF60" s="114"/>
      <c r="FG60" s="114"/>
      <c r="FH60" s="114"/>
      <c r="FI60" s="114"/>
      <c r="FJ60" s="114"/>
      <c r="FK60" s="114"/>
      <c r="FL60" s="114"/>
      <c r="FM60" s="114"/>
      <c r="FN60" s="114"/>
      <c r="FO60" s="114"/>
      <c r="FP60" s="114"/>
      <c r="FQ60" s="114"/>
      <c r="FR60" s="114"/>
      <c r="FS60" s="114"/>
      <c r="FT60" s="114"/>
      <c r="FU60" s="114"/>
      <c r="FV60" s="114"/>
      <c r="FW60" s="114"/>
      <c r="FX60" s="114"/>
      <c r="FY60" s="114"/>
      <c r="FZ60" s="114"/>
      <c r="GA60" s="114"/>
      <c r="GB60" s="114"/>
      <c r="GC60" s="114"/>
      <c r="GD60" s="114"/>
      <c r="GE60" s="114"/>
      <c r="GF60" s="114"/>
      <c r="GG60" s="114"/>
      <c r="GH60" s="114"/>
      <c r="GI60" s="114"/>
      <c r="GJ60" s="114"/>
      <c r="GK60" s="114"/>
      <c r="GL60" s="114"/>
      <c r="GM60" s="114"/>
      <c r="GN60" s="114"/>
      <c r="GO60" s="114"/>
      <c r="GP60" s="114"/>
      <c r="GQ60" s="114"/>
    </row>
    <row r="61" spans="1:199" s="73" customFormat="1" x14ac:dyDescent="0.3">
      <c r="A61" s="114"/>
      <c r="B61" s="114"/>
      <c r="C61" s="114"/>
      <c r="D61" s="114"/>
      <c r="E61" s="114"/>
      <c r="F61" s="114"/>
      <c r="G61" s="114"/>
      <c r="H61" s="114"/>
      <c r="I61" s="115"/>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row>
  </sheetData>
  <sheetProtection algorithmName="SHA-512" hashValue="C6l4n3zMChpyOxmq3pyy5RJxbAKo6MyhbST7a8m/mc/hPqHk3pLs5gRHXNmZzy50nmnwSiIrh+u0FwsbKX2m8Q==" saltValue="g3/c4Blfb96VxxehHOuFug==" spinCount="100000" sheet="1" selectLockedCells="1"/>
  <customSheetViews>
    <customSheetView guid="{B942BA88-CC1B-45E5-B422-5C319DA20C7E}" scale="85">
      <selection activeCell="C6" sqref="C6:P6"/>
      <pageMargins left="0.7" right="0.7" top="0.75" bottom="0.75" header="0.3" footer="0.3"/>
      <pageSetup paperSize="9" orientation="portrait" r:id="rId1"/>
    </customSheetView>
    <customSheetView guid="{27DF1E55-3C5C-4472-8EFF-775630CBF46E}" scale="85">
      <selection activeCell="C6" sqref="C6:P6"/>
      <pageMargins left="0.7" right="0.7" top="0.75" bottom="0.75" header="0.3" footer="0.3"/>
      <pageSetup paperSize="9" orientation="portrait" r:id="rId2"/>
    </customSheetView>
  </customSheetViews>
  <mergeCells count="30">
    <mergeCell ref="D52:Q52"/>
    <mergeCell ref="D58:O58"/>
    <mergeCell ref="D59:O59"/>
    <mergeCell ref="D57:F57"/>
    <mergeCell ref="D55:F55"/>
    <mergeCell ref="D56:F56"/>
    <mergeCell ref="G55:O55"/>
    <mergeCell ref="G56:O56"/>
    <mergeCell ref="G57:O57"/>
    <mergeCell ref="D51:Q51"/>
    <mergeCell ref="D18:P18"/>
    <mergeCell ref="D28:P28"/>
    <mergeCell ref="D32:Q32"/>
    <mergeCell ref="D33:Q33"/>
    <mergeCell ref="D34:Q34"/>
    <mergeCell ref="D37:Q37"/>
    <mergeCell ref="D40:Q40"/>
    <mergeCell ref="D43:Q43"/>
    <mergeCell ref="D47:Q47"/>
    <mergeCell ref="D16:P16"/>
    <mergeCell ref="D50:Q50"/>
    <mergeCell ref="D45:Q45"/>
    <mergeCell ref="D17:P17"/>
    <mergeCell ref="C6:P6"/>
    <mergeCell ref="D11:P11"/>
    <mergeCell ref="D12:P12"/>
    <mergeCell ref="D13:P13"/>
    <mergeCell ref="D14:P14"/>
    <mergeCell ref="D15:P15"/>
    <mergeCell ref="D24:Q24"/>
  </mergeCells>
  <hyperlinks>
    <hyperlink ref="G56" r:id="rId3"/>
    <hyperlink ref="G57" r:id="rId4"/>
    <hyperlink ref="G55:O55" r:id="rId5" display="https://www.eib.org/attachments/lucalli/eib_project_carbon_footprint_methodologies_2023_en.pdf"/>
    <hyperlink ref="G56:O56" r:id="rId6" display="https://ghgprotocol.org/sites/default/files/standards/ghg_project_accounting.pdf"/>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HJ91"/>
  <sheetViews>
    <sheetView showGridLines="0" zoomScale="85" zoomScaleNormal="85" workbookViewId="0">
      <selection activeCell="D65" sqref="D65:H73"/>
    </sheetView>
  </sheetViews>
  <sheetFormatPr baseColWidth="10" defaultColWidth="10.85546875" defaultRowHeight="16.5" x14ac:dyDescent="0.3"/>
  <cols>
    <col min="1" max="1" width="3.140625" style="119" customWidth="1"/>
    <col min="2" max="2" width="3.28515625" style="119" customWidth="1"/>
    <col min="3" max="3" width="4.28515625" style="119" customWidth="1"/>
    <col min="4" max="4" width="14.85546875" style="119" customWidth="1"/>
    <col min="5" max="5" width="56" style="119" customWidth="1"/>
    <col min="6" max="6" width="20.7109375" style="119" customWidth="1"/>
    <col min="7" max="7" width="13" style="119" customWidth="1"/>
    <col min="8" max="8" width="75.28515625" style="119" customWidth="1"/>
    <col min="9" max="10" width="3.140625" style="119" customWidth="1"/>
    <col min="11" max="11" width="10.85546875" style="119" hidden="1" customWidth="1"/>
    <col min="12" max="12" width="12.7109375" style="119" hidden="1" customWidth="1"/>
    <col min="13" max="13" width="12.28515625" style="119" hidden="1" customWidth="1"/>
    <col min="14" max="14" width="52.140625" style="119" hidden="1" customWidth="1"/>
    <col min="15" max="15" width="84.140625" style="119" hidden="1" customWidth="1"/>
    <col min="16" max="17" width="10.85546875" style="119" hidden="1" customWidth="1"/>
    <col min="18" max="18" width="3.5703125" style="119" hidden="1" customWidth="1"/>
    <col min="19" max="16384" width="10.85546875" style="119"/>
  </cols>
  <sheetData>
    <row r="2" spans="1:218" s="72" customFormat="1" ht="16.5" customHeight="1" x14ac:dyDescent="0.3">
      <c r="A2" s="119"/>
      <c r="J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c r="FG2" s="119"/>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c r="HG2" s="119"/>
      <c r="HH2" s="119"/>
      <c r="HI2" s="119"/>
      <c r="HJ2" s="119"/>
    </row>
    <row r="3" spans="1:218" s="72" customFormat="1" ht="19.5" customHeight="1" x14ac:dyDescent="0.4">
      <c r="A3" s="119"/>
      <c r="C3" s="306" t="s">
        <v>562</v>
      </c>
      <c r="J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19"/>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19"/>
      <c r="HE3" s="119"/>
      <c r="HF3" s="119"/>
      <c r="HG3" s="119"/>
      <c r="HH3" s="119"/>
      <c r="HI3" s="119"/>
      <c r="HJ3" s="119"/>
    </row>
    <row r="4" spans="1:218" s="72" customFormat="1" ht="16.5" customHeight="1" x14ac:dyDescent="0.4">
      <c r="A4" s="119"/>
      <c r="C4" s="306"/>
      <c r="J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c r="EA4" s="119"/>
      <c r="EB4" s="119"/>
      <c r="EC4" s="119"/>
      <c r="ED4" s="119"/>
      <c r="EE4" s="119"/>
      <c r="EF4" s="119"/>
      <c r="EG4" s="119"/>
      <c r="EH4" s="119"/>
      <c r="EI4" s="119"/>
      <c r="EJ4" s="119"/>
      <c r="EK4" s="119"/>
      <c r="EL4" s="119"/>
      <c r="EM4" s="119"/>
      <c r="EN4" s="119"/>
      <c r="EO4" s="119"/>
      <c r="EP4" s="119"/>
      <c r="EQ4" s="119"/>
      <c r="ER4" s="119"/>
      <c r="ES4" s="119"/>
      <c r="ET4" s="119"/>
      <c r="EU4" s="119"/>
      <c r="EV4" s="119"/>
      <c r="EW4" s="119"/>
      <c r="EX4" s="119"/>
      <c r="EY4" s="119"/>
      <c r="EZ4" s="119"/>
      <c r="FA4" s="119"/>
      <c r="FB4" s="119"/>
      <c r="FC4" s="119"/>
      <c r="FD4" s="119"/>
      <c r="FE4" s="119"/>
      <c r="FF4" s="119"/>
      <c r="FG4" s="119"/>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19"/>
      <c r="HE4" s="119"/>
      <c r="HF4" s="119"/>
      <c r="HG4" s="119"/>
      <c r="HH4" s="119"/>
      <c r="HI4" s="119"/>
      <c r="HJ4" s="119"/>
    </row>
    <row r="5" spans="1:218" s="72" customFormat="1" ht="16.5" customHeight="1" x14ac:dyDescent="0.4">
      <c r="A5" s="119"/>
      <c r="C5" s="306"/>
      <c r="D5" s="566" t="s">
        <v>651</v>
      </c>
      <c r="E5" s="566"/>
      <c r="F5" s="566"/>
      <c r="J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19"/>
      <c r="HE5" s="119"/>
      <c r="HF5" s="119"/>
      <c r="HG5" s="119"/>
      <c r="HH5" s="119"/>
      <c r="HI5" s="119"/>
      <c r="HJ5" s="119"/>
    </row>
    <row r="6" spans="1:218" s="72" customFormat="1" ht="9.75" customHeight="1" x14ac:dyDescent="0.4">
      <c r="A6" s="119"/>
      <c r="C6" s="306"/>
      <c r="J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c r="HC6" s="119"/>
      <c r="HD6" s="119"/>
      <c r="HE6" s="119"/>
      <c r="HF6" s="119"/>
      <c r="HG6" s="119"/>
      <c r="HH6" s="119"/>
      <c r="HI6" s="119"/>
      <c r="HJ6" s="119"/>
    </row>
    <row r="7" spans="1:218" s="72" customFormat="1" ht="30" customHeight="1" x14ac:dyDescent="0.4">
      <c r="A7" s="119"/>
      <c r="C7" s="306"/>
      <c r="D7" s="567" t="s">
        <v>561</v>
      </c>
      <c r="E7" s="567"/>
      <c r="F7" s="567"/>
      <c r="J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row>
    <row r="8" spans="1:218" s="72" customFormat="1" ht="30" customHeight="1" x14ac:dyDescent="0.4">
      <c r="A8" s="119"/>
      <c r="C8" s="306"/>
      <c r="D8" s="568" t="s">
        <v>560</v>
      </c>
      <c r="E8" s="568"/>
      <c r="F8" s="568"/>
      <c r="J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row>
    <row r="9" spans="1:218" s="72" customFormat="1" ht="30" customHeight="1" x14ac:dyDescent="0.4">
      <c r="A9" s="119"/>
      <c r="C9" s="306"/>
      <c r="D9" s="569" t="s">
        <v>559</v>
      </c>
      <c r="E9" s="569"/>
      <c r="F9" s="569"/>
      <c r="J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9"/>
      <c r="GL9" s="119"/>
      <c r="GM9" s="119"/>
      <c r="GN9" s="119"/>
      <c r="GO9" s="119"/>
      <c r="GP9" s="119"/>
      <c r="GQ9" s="119"/>
      <c r="GR9" s="119"/>
      <c r="GS9" s="119"/>
      <c r="GT9" s="119"/>
      <c r="GU9" s="119"/>
      <c r="GV9" s="119"/>
      <c r="GW9" s="119"/>
      <c r="GX9" s="119"/>
      <c r="GY9" s="119"/>
      <c r="GZ9" s="119"/>
      <c r="HA9" s="119"/>
      <c r="HB9" s="119"/>
      <c r="HC9" s="119"/>
      <c r="HD9" s="119"/>
      <c r="HE9" s="119"/>
      <c r="HF9" s="119"/>
      <c r="HG9" s="119"/>
      <c r="HH9" s="119"/>
      <c r="HI9" s="119"/>
      <c r="HJ9" s="119"/>
    </row>
    <row r="10" spans="1:218" s="72" customFormat="1" ht="16.5" customHeight="1" x14ac:dyDescent="0.4">
      <c r="A10" s="119"/>
      <c r="C10" s="306"/>
      <c r="J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row>
    <row r="11" spans="1:218" s="72" customFormat="1" ht="16.5" customHeight="1" x14ac:dyDescent="0.3">
      <c r="A11" s="119"/>
      <c r="J11" s="119"/>
      <c r="L11" s="571" t="s">
        <v>558</v>
      </c>
      <c r="M11" s="572"/>
      <c r="N11" s="573"/>
      <c r="O11" s="299" t="s">
        <v>551</v>
      </c>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c r="FF11" s="119"/>
      <c r="FG11" s="119"/>
      <c r="FH11" s="119"/>
      <c r="FI11" s="119"/>
      <c r="FJ11" s="119"/>
      <c r="FK11" s="119"/>
      <c r="FL11" s="119"/>
      <c r="FM11" s="119"/>
      <c r="FN11" s="119"/>
      <c r="FO11" s="119"/>
      <c r="FP11" s="119"/>
      <c r="FQ11" s="119"/>
      <c r="FR11" s="119"/>
      <c r="FS11" s="119"/>
      <c r="FT11" s="119"/>
      <c r="FU11" s="119"/>
      <c r="FV11" s="119"/>
      <c r="FW11" s="119"/>
      <c r="FX11" s="119"/>
      <c r="FY11" s="119"/>
      <c r="FZ11" s="119"/>
      <c r="GA11" s="119"/>
      <c r="GB11" s="119"/>
      <c r="GC11" s="119"/>
      <c r="GD11" s="119"/>
      <c r="GE11" s="119"/>
      <c r="GF11" s="119"/>
      <c r="GG11" s="119"/>
      <c r="GH11" s="119"/>
      <c r="GI11" s="119"/>
      <c r="GJ11" s="119"/>
      <c r="GK11" s="119"/>
      <c r="GL11" s="119"/>
      <c r="GM11" s="119"/>
      <c r="GN11" s="119"/>
      <c r="GO11" s="119"/>
      <c r="GP11" s="119"/>
      <c r="GQ11" s="119"/>
      <c r="GR11" s="119"/>
      <c r="GS11" s="119"/>
      <c r="GT11" s="119"/>
      <c r="GU11" s="119"/>
      <c r="GV11" s="119"/>
      <c r="GW11" s="119"/>
      <c r="GX11" s="119"/>
      <c r="GY11" s="119"/>
      <c r="GZ11" s="119"/>
      <c r="HA11" s="119"/>
      <c r="HB11" s="119"/>
      <c r="HC11" s="119"/>
      <c r="HD11" s="119"/>
      <c r="HE11" s="119"/>
      <c r="HF11" s="119"/>
      <c r="HG11" s="119"/>
      <c r="HH11" s="119"/>
      <c r="HI11" s="119"/>
      <c r="HJ11" s="119"/>
    </row>
    <row r="12" spans="1:218" s="72" customFormat="1" ht="30" customHeight="1" x14ac:dyDescent="0.3">
      <c r="A12" s="119"/>
      <c r="C12" s="512" t="s">
        <v>557</v>
      </c>
      <c r="D12" s="512"/>
      <c r="E12" s="512"/>
      <c r="F12" s="512"/>
      <c r="G12" s="512"/>
      <c r="H12" s="512"/>
      <c r="J12" s="119"/>
      <c r="L12" s="571" t="s">
        <v>556</v>
      </c>
      <c r="M12" s="572"/>
      <c r="N12" s="573"/>
      <c r="O12" s="299" t="s">
        <v>555</v>
      </c>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19"/>
      <c r="FZ12" s="119"/>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row>
    <row r="13" spans="1:218" s="72" customFormat="1" ht="16.5" customHeight="1" x14ac:dyDescent="0.35">
      <c r="A13" s="119"/>
      <c r="C13" s="95"/>
      <c r="D13" s="301"/>
      <c r="E13" s="302"/>
      <c r="F13" s="302"/>
      <c r="G13" s="301"/>
      <c r="H13" s="301"/>
      <c r="J13" s="119"/>
      <c r="L13" s="571" t="s">
        <v>554</v>
      </c>
      <c r="M13" s="572"/>
      <c r="N13" s="573"/>
      <c r="O13" s="299" t="s">
        <v>551</v>
      </c>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row>
    <row r="14" spans="1:218" s="72" customFormat="1" ht="54.75" customHeight="1" x14ac:dyDescent="0.3">
      <c r="A14" s="119"/>
      <c r="C14" s="95"/>
      <c r="D14" s="563" t="s">
        <v>553</v>
      </c>
      <c r="E14" s="563"/>
      <c r="F14" s="311"/>
      <c r="G14" s="570"/>
      <c r="H14" s="570"/>
      <c r="J14" s="119"/>
      <c r="L14" s="571" t="s">
        <v>552</v>
      </c>
      <c r="M14" s="572"/>
      <c r="N14" s="573"/>
      <c r="O14" s="299" t="s">
        <v>551</v>
      </c>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row>
    <row r="15" spans="1:218" s="72" customFormat="1" ht="16.5" customHeight="1" x14ac:dyDescent="0.3">
      <c r="A15" s="119"/>
      <c r="C15" s="95"/>
      <c r="D15" s="310"/>
      <c r="E15" s="310"/>
      <c r="F15" s="310"/>
      <c r="G15" s="309"/>
      <c r="H15" s="309"/>
      <c r="J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c r="HC15" s="119"/>
      <c r="HD15" s="119"/>
      <c r="HE15" s="119"/>
      <c r="HF15" s="119"/>
      <c r="HG15" s="119"/>
      <c r="HH15" s="119"/>
      <c r="HI15" s="119"/>
      <c r="HJ15" s="119"/>
    </row>
    <row r="16" spans="1:218" s="72" customFormat="1" ht="30" customHeight="1" x14ac:dyDescent="0.3">
      <c r="A16" s="119"/>
      <c r="C16" s="95"/>
      <c r="D16" s="307" t="s">
        <v>550</v>
      </c>
      <c r="E16" s="73"/>
      <c r="F16" s="73"/>
      <c r="G16" s="551" t="str">
        <f>IF(G14="","noch keine Eingaben gemacht",VLOOKUP(G14,L11:O14,4,FALSE))</f>
        <v>noch keine Eingaben gemacht</v>
      </c>
      <c r="H16" s="551"/>
      <c r="J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19"/>
      <c r="EU16" s="119"/>
      <c r="EV16" s="119"/>
      <c r="EW16" s="119"/>
      <c r="EX16" s="119"/>
      <c r="EY16" s="119"/>
      <c r="EZ16" s="119"/>
      <c r="FA16" s="119"/>
      <c r="FB16" s="119"/>
      <c r="FC16" s="119"/>
      <c r="FD16" s="119"/>
      <c r="FE16" s="119"/>
      <c r="FF16" s="119"/>
      <c r="FG16" s="119"/>
      <c r="FH16" s="119"/>
      <c r="FI16" s="119"/>
      <c r="FJ16" s="119"/>
      <c r="FK16" s="119"/>
      <c r="FL16" s="119"/>
      <c r="FM16" s="119"/>
      <c r="FN16" s="119"/>
      <c r="FO16" s="119"/>
      <c r="FP16" s="119"/>
      <c r="FQ16" s="119"/>
      <c r="FR16" s="119"/>
      <c r="FS16" s="119"/>
      <c r="FT16" s="119"/>
      <c r="FU16" s="119"/>
      <c r="FV16" s="119"/>
      <c r="FW16" s="119"/>
      <c r="FX16" s="119"/>
      <c r="FY16" s="119"/>
      <c r="FZ16" s="119"/>
      <c r="GA16" s="119"/>
      <c r="GB16" s="119"/>
      <c r="GC16" s="119"/>
      <c r="GD16" s="119"/>
      <c r="GE16" s="119"/>
      <c r="GF16" s="119"/>
      <c r="GG16" s="119"/>
      <c r="GH16" s="119"/>
      <c r="GI16" s="119"/>
      <c r="GJ16" s="119"/>
      <c r="GK16" s="119"/>
      <c r="GL16" s="119"/>
      <c r="GM16" s="119"/>
      <c r="GN16" s="119"/>
      <c r="GO16" s="119"/>
      <c r="GP16" s="119"/>
      <c r="GQ16" s="119"/>
      <c r="GR16" s="119"/>
      <c r="GS16" s="119"/>
      <c r="GT16" s="119"/>
      <c r="GU16" s="119"/>
      <c r="GV16" s="119"/>
      <c r="GW16" s="119"/>
      <c r="GX16" s="119"/>
      <c r="GY16" s="119"/>
      <c r="GZ16" s="119"/>
      <c r="HA16" s="119"/>
      <c r="HB16" s="119"/>
      <c r="HC16" s="119"/>
      <c r="HD16" s="119"/>
      <c r="HE16" s="119"/>
      <c r="HF16" s="119"/>
      <c r="HG16" s="119"/>
      <c r="HH16" s="119"/>
      <c r="HI16" s="119"/>
      <c r="HJ16" s="119"/>
    </row>
    <row r="17" spans="1:218" s="72" customFormat="1" ht="16.5" customHeight="1" x14ac:dyDescent="0.3">
      <c r="A17" s="119"/>
      <c r="J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119"/>
      <c r="FD17" s="119"/>
      <c r="FE17" s="119"/>
      <c r="FF17" s="119"/>
      <c r="FG17" s="119"/>
      <c r="FH17" s="119"/>
      <c r="FI17" s="119"/>
      <c r="FJ17" s="119"/>
      <c r="FK17" s="119"/>
      <c r="FL17" s="119"/>
      <c r="FM17" s="119"/>
      <c r="FN17" s="119"/>
      <c r="FO17" s="119"/>
      <c r="FP17" s="119"/>
      <c r="FQ17" s="119"/>
      <c r="FR17" s="119"/>
      <c r="FS17" s="119"/>
      <c r="FT17" s="119"/>
      <c r="FU17" s="119"/>
      <c r="FV17" s="119"/>
      <c r="FW17" s="119"/>
      <c r="FX17" s="119"/>
      <c r="FY17" s="119"/>
      <c r="FZ17" s="119"/>
      <c r="GA17" s="119"/>
      <c r="GB17" s="119"/>
      <c r="GC17" s="119"/>
      <c r="GD17" s="119"/>
      <c r="GE17" s="119"/>
      <c r="GF17" s="119"/>
      <c r="GG17" s="119"/>
      <c r="GH17" s="119"/>
      <c r="GI17" s="119"/>
      <c r="GJ17" s="119"/>
      <c r="GK17" s="119"/>
      <c r="GL17" s="119"/>
      <c r="GM17" s="119"/>
      <c r="GN17" s="119"/>
      <c r="GO17" s="119"/>
      <c r="GP17" s="119"/>
      <c r="GQ17" s="119"/>
      <c r="GR17" s="119"/>
      <c r="GS17" s="119"/>
      <c r="GT17" s="119"/>
      <c r="GU17" s="119"/>
      <c r="GV17" s="119"/>
      <c r="GW17" s="119"/>
      <c r="GX17" s="119"/>
      <c r="GY17" s="119"/>
      <c r="GZ17" s="119"/>
      <c r="HA17" s="119"/>
      <c r="HB17" s="119"/>
      <c r="HC17" s="119"/>
      <c r="HD17" s="119"/>
      <c r="HE17" s="119"/>
      <c r="HF17" s="119"/>
      <c r="HG17" s="119"/>
      <c r="HH17" s="119"/>
      <c r="HI17" s="119"/>
      <c r="HJ17" s="119"/>
    </row>
    <row r="18" spans="1:218" s="72" customFormat="1" ht="30" customHeight="1" x14ac:dyDescent="0.3">
      <c r="A18" s="119"/>
      <c r="C18" s="512" t="s">
        <v>549</v>
      </c>
      <c r="D18" s="512"/>
      <c r="E18" s="512"/>
      <c r="F18" s="512"/>
      <c r="G18" s="512"/>
      <c r="H18" s="512"/>
      <c r="J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row>
    <row r="19" spans="1:218" s="72" customFormat="1" ht="16.5" customHeight="1" x14ac:dyDescent="0.3">
      <c r="A19" s="119"/>
      <c r="J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row>
    <row r="20" spans="1:218" s="72" customFormat="1" ht="42" customHeight="1" x14ac:dyDescent="0.3">
      <c r="A20" s="119"/>
      <c r="D20" s="553" t="s">
        <v>548</v>
      </c>
      <c r="E20" s="553"/>
      <c r="F20" s="76"/>
      <c r="G20" s="76"/>
      <c r="H20" s="76"/>
      <c r="J20" s="119"/>
      <c r="L20" s="320" t="s">
        <v>698</v>
      </c>
      <c r="M20" s="320">
        <v>1</v>
      </c>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19"/>
      <c r="DV20" s="119"/>
      <c r="DW20" s="119"/>
      <c r="DX20" s="119"/>
      <c r="DY20" s="119"/>
      <c r="DZ20" s="119"/>
      <c r="EA20" s="119"/>
      <c r="EB20" s="119"/>
      <c r="EC20" s="119"/>
      <c r="ED20" s="119"/>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row>
    <row r="21" spans="1:218" s="72" customFormat="1" ht="16.5" customHeight="1" x14ac:dyDescent="0.3">
      <c r="A21" s="119"/>
      <c r="D21" s="311"/>
      <c r="E21" s="311"/>
      <c r="F21" s="76"/>
      <c r="G21" s="76"/>
      <c r="H21" s="76"/>
      <c r="J21" s="119"/>
      <c r="L21" s="320" t="s">
        <v>699</v>
      </c>
      <c r="M21" s="320">
        <v>0</v>
      </c>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19"/>
      <c r="DV21" s="119"/>
      <c r="DW21" s="119"/>
      <c r="DX21" s="119"/>
      <c r="DY21" s="119"/>
      <c r="DZ21" s="119"/>
      <c r="EA21" s="119"/>
      <c r="EB21" s="119"/>
      <c r="EC21" s="119"/>
      <c r="ED21" s="119"/>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row>
    <row r="22" spans="1:218" s="72" customFormat="1" ht="37.5" customHeight="1" x14ac:dyDescent="0.3">
      <c r="A22" s="119"/>
      <c r="D22" s="319" t="s">
        <v>547</v>
      </c>
      <c r="E22" s="574" t="s">
        <v>546</v>
      </c>
      <c r="F22" s="574"/>
      <c r="G22" s="318" t="s">
        <v>545</v>
      </c>
      <c r="H22" s="318" t="s">
        <v>544</v>
      </c>
      <c r="J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19"/>
      <c r="DV22" s="119"/>
      <c r="DW22" s="119"/>
      <c r="DX22" s="119"/>
      <c r="DY22" s="119"/>
      <c r="DZ22" s="119"/>
      <c r="EA22" s="119"/>
      <c r="EB22" s="119"/>
      <c r="EC22" s="119"/>
      <c r="ED22" s="119"/>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row>
    <row r="23" spans="1:218" s="109" customFormat="1" ht="30" customHeight="1" x14ac:dyDescent="0.3">
      <c r="A23" s="312"/>
      <c r="C23" s="72"/>
      <c r="D23" s="550" t="s">
        <v>543</v>
      </c>
      <c r="E23" s="565" t="s">
        <v>542</v>
      </c>
      <c r="F23" s="565"/>
      <c r="G23" s="316"/>
      <c r="H23" s="315"/>
      <c r="I23" s="72"/>
      <c r="J23" s="312"/>
      <c r="L23" s="314">
        <f t="shared" ref="L23:L36" si="0">IF(G23="",-1,VLOOKUP(G23,$L$20:$M$21,2,FALSE))</f>
        <v>-1</v>
      </c>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2"/>
      <c r="BR23" s="312"/>
      <c r="BS23" s="312"/>
      <c r="BT23" s="312"/>
      <c r="BU23" s="312"/>
      <c r="BV23" s="312"/>
      <c r="BW23" s="312"/>
      <c r="BX23" s="312"/>
      <c r="BY23" s="312"/>
      <c r="BZ23" s="312"/>
      <c r="CA23" s="312"/>
      <c r="CB23" s="312"/>
      <c r="CC23" s="312"/>
      <c r="CD23" s="312"/>
      <c r="CE23" s="312"/>
      <c r="CF23" s="312"/>
      <c r="CG23" s="312"/>
      <c r="CH23" s="312"/>
      <c r="CI23" s="312"/>
      <c r="CJ23" s="312"/>
      <c r="CK23" s="312"/>
      <c r="CL23" s="312"/>
      <c r="CM23" s="312"/>
      <c r="CN23" s="312"/>
      <c r="CO23" s="312"/>
      <c r="CP23" s="312"/>
      <c r="CQ23" s="312"/>
      <c r="CR23" s="312"/>
      <c r="CS23" s="312"/>
      <c r="CT23" s="312"/>
      <c r="CU23" s="312"/>
      <c r="CV23" s="312"/>
      <c r="CW23" s="312"/>
      <c r="CX23" s="312"/>
      <c r="CY23" s="312"/>
      <c r="CZ23" s="312"/>
      <c r="DA23" s="312"/>
      <c r="DB23" s="312"/>
      <c r="DC23" s="312"/>
      <c r="DD23" s="312"/>
      <c r="DE23" s="312"/>
      <c r="DF23" s="312"/>
      <c r="DG23" s="312"/>
      <c r="DH23" s="312"/>
      <c r="DI23" s="312"/>
      <c r="DJ23" s="312"/>
      <c r="DK23" s="312"/>
      <c r="DL23" s="312"/>
      <c r="DM23" s="312"/>
      <c r="DN23" s="312"/>
      <c r="DO23" s="312"/>
      <c r="DP23" s="312"/>
      <c r="DQ23" s="312"/>
      <c r="DR23" s="312"/>
      <c r="DS23" s="312"/>
      <c r="DT23" s="312"/>
      <c r="DU23" s="312"/>
      <c r="DV23" s="312"/>
      <c r="DW23" s="312"/>
      <c r="DX23" s="312"/>
      <c r="DY23" s="312"/>
      <c r="DZ23" s="312"/>
      <c r="EA23" s="312"/>
      <c r="EB23" s="312"/>
      <c r="EC23" s="312"/>
      <c r="ED23" s="312"/>
      <c r="EE23" s="312"/>
      <c r="EF23" s="312"/>
      <c r="EG23" s="312"/>
      <c r="EH23" s="312"/>
      <c r="EI23" s="312"/>
      <c r="EJ23" s="312"/>
      <c r="EK23" s="312"/>
      <c r="EL23" s="312"/>
      <c r="EM23" s="312"/>
      <c r="EN23" s="312"/>
      <c r="EO23" s="312"/>
      <c r="EP23" s="312"/>
      <c r="EQ23" s="312"/>
      <c r="ER23" s="312"/>
      <c r="ES23" s="312"/>
      <c r="ET23" s="312"/>
      <c r="EU23" s="312"/>
      <c r="EV23" s="312"/>
      <c r="EW23" s="312"/>
      <c r="EX23" s="312"/>
      <c r="EY23" s="312"/>
      <c r="EZ23" s="312"/>
      <c r="FA23" s="312"/>
      <c r="FB23" s="312"/>
      <c r="FC23" s="312"/>
      <c r="FD23" s="312"/>
      <c r="FE23" s="312"/>
      <c r="FF23" s="312"/>
      <c r="FG23" s="312"/>
      <c r="FH23" s="312"/>
      <c r="FI23" s="312"/>
      <c r="FJ23" s="312"/>
      <c r="FK23" s="312"/>
      <c r="FL23" s="312"/>
      <c r="FM23" s="312"/>
      <c r="FN23" s="312"/>
      <c r="FO23" s="312"/>
      <c r="FP23" s="312"/>
      <c r="FQ23" s="312"/>
      <c r="FR23" s="312"/>
      <c r="FS23" s="312"/>
      <c r="FT23" s="312"/>
      <c r="FU23" s="312"/>
      <c r="FV23" s="312"/>
      <c r="FW23" s="312"/>
      <c r="FX23" s="312"/>
      <c r="FY23" s="312"/>
      <c r="FZ23" s="312"/>
      <c r="GA23" s="312"/>
      <c r="GB23" s="312"/>
      <c r="GC23" s="312"/>
      <c r="GD23" s="312"/>
      <c r="GE23" s="312"/>
      <c r="GF23" s="312"/>
      <c r="GG23" s="312"/>
      <c r="GH23" s="312"/>
      <c r="GI23" s="312"/>
      <c r="GJ23" s="312"/>
      <c r="GK23" s="312"/>
      <c r="GL23" s="312"/>
      <c r="GM23" s="312"/>
      <c r="GN23" s="312"/>
      <c r="GO23" s="312"/>
      <c r="GP23" s="312"/>
      <c r="GQ23" s="312"/>
      <c r="GR23" s="312"/>
      <c r="GS23" s="312"/>
      <c r="GT23" s="312"/>
      <c r="GU23" s="312"/>
      <c r="GV23" s="312"/>
      <c r="GW23" s="312"/>
      <c r="GX23" s="312"/>
      <c r="GY23" s="312"/>
      <c r="GZ23" s="312"/>
      <c r="HA23" s="312"/>
      <c r="HB23" s="312"/>
      <c r="HC23" s="312"/>
      <c r="HD23" s="312"/>
      <c r="HE23" s="312"/>
      <c r="HF23" s="312"/>
      <c r="HG23" s="312"/>
      <c r="HH23" s="312"/>
      <c r="HI23" s="312"/>
      <c r="HJ23" s="312"/>
    </row>
    <row r="24" spans="1:218" s="72" customFormat="1" ht="48" customHeight="1" x14ac:dyDescent="0.3">
      <c r="A24" s="119"/>
      <c r="D24" s="550"/>
      <c r="E24" s="565" t="s">
        <v>677</v>
      </c>
      <c r="F24" s="565"/>
      <c r="G24" s="316"/>
      <c r="H24" s="315"/>
      <c r="J24" s="119"/>
      <c r="L24" s="314">
        <f t="shared" si="0"/>
        <v>-1</v>
      </c>
      <c r="N24" s="299" t="s">
        <v>517</v>
      </c>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row>
    <row r="25" spans="1:218" s="72" customFormat="1" ht="67.5" customHeight="1" x14ac:dyDescent="0.3">
      <c r="A25" s="119"/>
      <c r="D25" s="550"/>
      <c r="E25" s="565" t="s">
        <v>541</v>
      </c>
      <c r="F25" s="565"/>
      <c r="G25" s="316"/>
      <c r="H25" s="315"/>
      <c r="J25" s="119"/>
      <c r="L25" s="314">
        <f t="shared" si="0"/>
        <v>-1</v>
      </c>
      <c r="N25" s="299" t="s">
        <v>540</v>
      </c>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19"/>
      <c r="DV25" s="119"/>
      <c r="DW25" s="119"/>
      <c r="DX25" s="119"/>
      <c r="DY25" s="119"/>
      <c r="DZ25" s="119"/>
      <c r="EA25" s="119"/>
      <c r="EB25" s="119"/>
      <c r="EC25" s="119"/>
      <c r="ED25" s="119"/>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row>
    <row r="26" spans="1:218" s="72" customFormat="1" ht="58.5" customHeight="1" x14ac:dyDescent="0.3">
      <c r="A26" s="119"/>
      <c r="D26" s="550" t="s">
        <v>539</v>
      </c>
      <c r="E26" s="575" t="s">
        <v>538</v>
      </c>
      <c r="F26" s="575"/>
      <c r="G26" s="316"/>
      <c r="H26" s="315"/>
      <c r="J26" s="119"/>
      <c r="L26" s="314">
        <f t="shared" si="0"/>
        <v>-1</v>
      </c>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19"/>
      <c r="DV26" s="119"/>
      <c r="DW26" s="119"/>
      <c r="DX26" s="119"/>
      <c r="DY26" s="119"/>
      <c r="DZ26" s="119"/>
      <c r="EA26" s="119"/>
      <c r="EB26" s="119"/>
      <c r="EC26" s="119"/>
      <c r="ED26" s="119"/>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row>
    <row r="27" spans="1:218" s="72" customFormat="1" ht="47.25" customHeight="1" x14ac:dyDescent="0.3">
      <c r="A27" s="119"/>
      <c r="D27" s="550"/>
      <c r="E27" s="565" t="s">
        <v>652</v>
      </c>
      <c r="F27" s="565"/>
      <c r="G27" s="316"/>
      <c r="H27" s="315"/>
      <c r="J27" s="119"/>
      <c r="L27" s="314">
        <f t="shared" si="0"/>
        <v>-1</v>
      </c>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c r="EA27" s="119"/>
      <c r="EB27" s="119"/>
      <c r="EC27" s="119"/>
      <c r="ED27" s="119"/>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row>
    <row r="28" spans="1:218" s="72" customFormat="1" ht="30" customHeight="1" x14ac:dyDescent="0.3">
      <c r="A28" s="119"/>
      <c r="D28" s="550" t="s">
        <v>537</v>
      </c>
      <c r="E28" s="565" t="s">
        <v>536</v>
      </c>
      <c r="F28" s="565"/>
      <c r="G28" s="316"/>
      <c r="H28" s="315"/>
      <c r="J28" s="119"/>
      <c r="L28" s="314">
        <f t="shared" si="0"/>
        <v>-1</v>
      </c>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19"/>
      <c r="DV28" s="119"/>
      <c r="DW28" s="119"/>
      <c r="DX28" s="119"/>
      <c r="DY28" s="119"/>
      <c r="DZ28" s="119"/>
      <c r="EA28" s="119"/>
      <c r="EB28" s="119"/>
      <c r="EC28" s="119"/>
      <c r="ED28" s="119"/>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row>
    <row r="29" spans="1:218" s="72" customFormat="1" ht="30" customHeight="1" x14ac:dyDescent="0.3">
      <c r="A29" s="119"/>
      <c r="D29" s="550"/>
      <c r="E29" s="565" t="s">
        <v>535</v>
      </c>
      <c r="F29" s="565"/>
      <c r="G29" s="316"/>
      <c r="H29" s="315"/>
      <c r="J29" s="119"/>
      <c r="L29" s="314">
        <f t="shared" si="0"/>
        <v>-1</v>
      </c>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119"/>
      <c r="FE29" s="119"/>
      <c r="FF29" s="119"/>
      <c r="FG29" s="119"/>
      <c r="FH29" s="119"/>
      <c r="FI29" s="119"/>
      <c r="FJ29" s="119"/>
      <c r="FK29" s="119"/>
      <c r="FL29" s="119"/>
      <c r="FM29" s="119"/>
      <c r="FN29" s="119"/>
      <c r="FO29" s="119"/>
      <c r="FP29" s="119"/>
      <c r="FQ29" s="119"/>
      <c r="FR29" s="119"/>
      <c r="FS29" s="119"/>
      <c r="FT29" s="119"/>
      <c r="FU29" s="119"/>
      <c r="FV29" s="119"/>
      <c r="FW29" s="119"/>
      <c r="FX29" s="119"/>
      <c r="FY29" s="119"/>
      <c r="FZ29" s="119"/>
      <c r="GA29" s="119"/>
      <c r="GB29" s="119"/>
      <c r="GC29" s="119"/>
      <c r="GD29" s="119"/>
      <c r="GE29" s="119"/>
      <c r="GF29" s="119"/>
      <c r="GG29" s="119"/>
      <c r="GH29" s="119"/>
      <c r="GI29" s="119"/>
      <c r="GJ29" s="119"/>
      <c r="GK29" s="119"/>
      <c r="GL29" s="119"/>
      <c r="GM29" s="119"/>
      <c r="GN29" s="119"/>
      <c r="GO29" s="119"/>
      <c r="GP29" s="119"/>
      <c r="GQ29" s="119"/>
      <c r="GR29" s="119"/>
      <c r="GS29" s="119"/>
      <c r="GT29" s="119"/>
      <c r="GU29" s="119"/>
      <c r="GV29" s="119"/>
      <c r="GW29" s="119"/>
      <c r="GX29" s="119"/>
      <c r="GY29" s="119"/>
      <c r="GZ29" s="119"/>
      <c r="HA29" s="119"/>
      <c r="HB29" s="119"/>
      <c r="HC29" s="119"/>
      <c r="HD29" s="119"/>
      <c r="HE29" s="119"/>
      <c r="HF29" s="119"/>
      <c r="HG29" s="119"/>
      <c r="HH29" s="119"/>
      <c r="HI29" s="119"/>
      <c r="HJ29" s="119"/>
    </row>
    <row r="30" spans="1:218" s="72" customFormat="1" ht="50.25" customHeight="1" x14ac:dyDescent="0.3">
      <c r="A30" s="119"/>
      <c r="D30" s="550"/>
      <c r="E30" s="565" t="s">
        <v>534</v>
      </c>
      <c r="F30" s="565"/>
      <c r="G30" s="316"/>
      <c r="H30" s="315"/>
      <c r="J30" s="119"/>
      <c r="L30" s="314">
        <f t="shared" si="0"/>
        <v>-1</v>
      </c>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c r="CA30" s="119"/>
      <c r="CB30" s="119"/>
      <c r="CC30" s="119"/>
      <c r="CD30" s="119"/>
      <c r="CE30" s="119"/>
      <c r="CF30" s="119"/>
      <c r="CG30" s="119"/>
      <c r="CH30" s="119"/>
      <c r="CI30" s="119"/>
      <c r="CJ30" s="119"/>
      <c r="CK30" s="119"/>
      <c r="CL30" s="119"/>
      <c r="CM30" s="119"/>
      <c r="CN30" s="119"/>
      <c r="CO30" s="119"/>
      <c r="CP30" s="119"/>
      <c r="CQ30" s="119"/>
      <c r="CR30" s="119"/>
      <c r="CS30" s="119"/>
      <c r="CT30" s="119"/>
      <c r="CU30" s="119"/>
      <c r="CV30" s="119"/>
      <c r="CW30" s="119"/>
      <c r="CX30" s="119"/>
      <c r="CY30" s="119"/>
      <c r="CZ30" s="119"/>
      <c r="DA30" s="119"/>
      <c r="DB30" s="119"/>
      <c r="DC30" s="119"/>
      <c r="DD30" s="119"/>
      <c r="DE30" s="119"/>
      <c r="DF30" s="119"/>
      <c r="DG30" s="119"/>
      <c r="DH30" s="119"/>
      <c r="DI30" s="119"/>
      <c r="DJ30" s="119"/>
      <c r="DK30" s="119"/>
      <c r="DL30" s="119"/>
      <c r="DM30" s="119"/>
      <c r="DN30" s="119"/>
      <c r="DO30" s="119"/>
      <c r="DP30" s="119"/>
      <c r="DQ30" s="119"/>
      <c r="DR30" s="119"/>
      <c r="DS30" s="119"/>
      <c r="DT30" s="119"/>
      <c r="DU30" s="119"/>
      <c r="DV30" s="119"/>
      <c r="DW30" s="119"/>
      <c r="DX30" s="119"/>
      <c r="DY30" s="119"/>
      <c r="DZ30" s="119"/>
      <c r="EA30" s="119"/>
      <c r="EB30" s="119"/>
      <c r="EC30" s="119"/>
      <c r="ED30" s="119"/>
      <c r="EE30" s="119"/>
      <c r="EF30" s="119"/>
      <c r="EG30" s="119"/>
      <c r="EH30" s="119"/>
      <c r="EI30" s="119"/>
      <c r="EJ30" s="119"/>
      <c r="EK30" s="119"/>
      <c r="EL30" s="119"/>
      <c r="EM30" s="119"/>
      <c r="EN30" s="119"/>
      <c r="EO30" s="119"/>
      <c r="EP30" s="119"/>
      <c r="EQ30" s="119"/>
      <c r="ER30" s="119"/>
      <c r="ES30" s="119"/>
      <c r="ET30" s="119"/>
      <c r="EU30" s="119"/>
      <c r="EV30" s="119"/>
      <c r="EW30" s="119"/>
      <c r="EX30" s="119"/>
      <c r="EY30" s="119"/>
      <c r="EZ30" s="119"/>
      <c r="FA30" s="119"/>
      <c r="FB30" s="119"/>
      <c r="FC30" s="119"/>
      <c r="FD30" s="119"/>
      <c r="FE30" s="119"/>
      <c r="FF30" s="119"/>
      <c r="FG30" s="119"/>
      <c r="FH30" s="119"/>
      <c r="FI30" s="119"/>
      <c r="FJ30" s="119"/>
      <c r="FK30" s="119"/>
      <c r="FL30" s="119"/>
      <c r="FM30" s="119"/>
      <c r="FN30" s="119"/>
      <c r="FO30" s="119"/>
      <c r="FP30" s="119"/>
      <c r="FQ30" s="119"/>
      <c r="FR30" s="119"/>
      <c r="FS30" s="119"/>
      <c r="FT30" s="119"/>
      <c r="FU30" s="119"/>
      <c r="FV30" s="119"/>
      <c r="FW30" s="119"/>
      <c r="FX30" s="119"/>
      <c r="FY30" s="119"/>
      <c r="FZ30" s="119"/>
      <c r="GA30" s="119"/>
      <c r="GB30" s="119"/>
      <c r="GC30" s="119"/>
      <c r="GD30" s="119"/>
      <c r="GE30" s="119"/>
      <c r="GF30" s="119"/>
      <c r="GG30" s="119"/>
      <c r="GH30" s="119"/>
      <c r="GI30" s="119"/>
      <c r="GJ30" s="119"/>
      <c r="GK30" s="119"/>
      <c r="GL30" s="119"/>
      <c r="GM30" s="119"/>
      <c r="GN30" s="119"/>
      <c r="GO30" s="119"/>
      <c r="GP30" s="119"/>
      <c r="GQ30" s="119"/>
      <c r="GR30" s="119"/>
      <c r="GS30" s="119"/>
      <c r="GT30" s="119"/>
      <c r="GU30" s="119"/>
      <c r="GV30" s="119"/>
      <c r="GW30" s="119"/>
      <c r="GX30" s="119"/>
      <c r="GY30" s="119"/>
      <c r="GZ30" s="119"/>
      <c r="HA30" s="119"/>
      <c r="HB30" s="119"/>
      <c r="HC30" s="119"/>
      <c r="HD30" s="119"/>
      <c r="HE30" s="119"/>
      <c r="HF30" s="119"/>
      <c r="HG30" s="119"/>
      <c r="HH30" s="119"/>
      <c r="HI30" s="119"/>
      <c r="HJ30" s="119"/>
    </row>
    <row r="31" spans="1:218" s="72" customFormat="1" ht="30" customHeight="1" x14ac:dyDescent="0.3">
      <c r="A31" s="119"/>
      <c r="D31" s="550"/>
      <c r="E31" s="565" t="s">
        <v>678</v>
      </c>
      <c r="F31" s="565"/>
      <c r="G31" s="316"/>
      <c r="H31" s="315"/>
      <c r="J31" s="119"/>
      <c r="L31" s="314">
        <f t="shared" si="0"/>
        <v>-1</v>
      </c>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c r="DL31" s="119"/>
      <c r="DM31" s="119"/>
      <c r="DN31" s="119"/>
      <c r="DO31" s="119"/>
      <c r="DP31" s="119"/>
      <c r="DQ31" s="119"/>
      <c r="DR31" s="119"/>
      <c r="DS31" s="119"/>
      <c r="DT31" s="119"/>
      <c r="DU31" s="119"/>
      <c r="DV31" s="119"/>
      <c r="DW31" s="119"/>
      <c r="DX31" s="119"/>
      <c r="DY31" s="119"/>
      <c r="DZ31" s="119"/>
      <c r="EA31" s="119"/>
      <c r="EB31" s="119"/>
      <c r="EC31" s="119"/>
      <c r="ED31" s="119"/>
      <c r="EE31" s="119"/>
      <c r="EF31" s="119"/>
      <c r="EG31" s="119"/>
      <c r="EH31" s="119"/>
      <c r="EI31" s="119"/>
      <c r="EJ31" s="119"/>
      <c r="EK31" s="119"/>
      <c r="EL31" s="119"/>
      <c r="EM31" s="119"/>
      <c r="EN31" s="119"/>
      <c r="EO31" s="119"/>
      <c r="EP31" s="119"/>
      <c r="EQ31" s="119"/>
      <c r="ER31" s="119"/>
      <c r="ES31" s="119"/>
      <c r="ET31" s="119"/>
      <c r="EU31" s="119"/>
      <c r="EV31" s="119"/>
      <c r="EW31" s="119"/>
      <c r="EX31" s="119"/>
      <c r="EY31" s="119"/>
      <c r="EZ31" s="119"/>
      <c r="FA31" s="119"/>
      <c r="FB31" s="119"/>
      <c r="FC31" s="119"/>
      <c r="FD31" s="119"/>
      <c r="FE31" s="119"/>
      <c r="FF31" s="119"/>
      <c r="FG31" s="119"/>
      <c r="FH31" s="119"/>
      <c r="FI31" s="119"/>
      <c r="FJ31" s="119"/>
      <c r="FK31" s="119"/>
      <c r="FL31" s="119"/>
      <c r="FM31" s="119"/>
      <c r="FN31" s="119"/>
      <c r="FO31" s="119"/>
      <c r="FP31" s="119"/>
      <c r="FQ31" s="119"/>
      <c r="FR31" s="119"/>
      <c r="FS31" s="119"/>
      <c r="FT31" s="119"/>
      <c r="FU31" s="119"/>
      <c r="FV31" s="119"/>
      <c r="FW31" s="119"/>
      <c r="FX31" s="119"/>
      <c r="FY31" s="119"/>
      <c r="FZ31" s="119"/>
      <c r="GA31" s="119"/>
      <c r="GB31" s="119"/>
      <c r="GC31" s="119"/>
      <c r="GD31" s="119"/>
      <c r="GE31" s="119"/>
      <c r="GF31" s="119"/>
      <c r="GG31" s="119"/>
      <c r="GH31" s="119"/>
      <c r="GI31" s="119"/>
      <c r="GJ31" s="119"/>
      <c r="GK31" s="119"/>
      <c r="GL31" s="119"/>
      <c r="GM31" s="119"/>
      <c r="GN31" s="119"/>
      <c r="GO31" s="119"/>
      <c r="GP31" s="119"/>
      <c r="GQ31" s="119"/>
      <c r="GR31" s="119"/>
      <c r="GS31" s="119"/>
      <c r="GT31" s="119"/>
      <c r="GU31" s="119"/>
      <c r="GV31" s="119"/>
      <c r="GW31" s="119"/>
      <c r="GX31" s="119"/>
      <c r="GY31" s="119"/>
      <c r="GZ31" s="119"/>
      <c r="HA31" s="119"/>
      <c r="HB31" s="119"/>
      <c r="HC31" s="119"/>
      <c r="HD31" s="119"/>
      <c r="HE31" s="119"/>
      <c r="HF31" s="119"/>
      <c r="HG31" s="119"/>
      <c r="HH31" s="119"/>
      <c r="HI31" s="119"/>
      <c r="HJ31" s="119"/>
    </row>
    <row r="32" spans="1:218" s="72" customFormat="1" ht="42" customHeight="1" x14ac:dyDescent="0.3">
      <c r="A32" s="119"/>
      <c r="D32" s="550"/>
      <c r="E32" s="565" t="s">
        <v>533</v>
      </c>
      <c r="F32" s="565"/>
      <c r="G32" s="316"/>
      <c r="H32" s="315"/>
      <c r="J32" s="119"/>
      <c r="L32" s="314">
        <f t="shared" si="0"/>
        <v>-1</v>
      </c>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c r="FI32" s="119"/>
      <c r="FJ32" s="119"/>
      <c r="FK32" s="119"/>
      <c r="FL32" s="119"/>
      <c r="FM32" s="119"/>
      <c r="FN32" s="119"/>
      <c r="FO32" s="119"/>
      <c r="FP32" s="119"/>
      <c r="FQ32" s="119"/>
      <c r="FR32" s="119"/>
      <c r="FS32" s="119"/>
      <c r="FT32" s="119"/>
      <c r="FU32" s="119"/>
      <c r="FV32" s="119"/>
      <c r="FW32" s="119"/>
      <c r="FX32" s="119"/>
      <c r="FY32" s="119"/>
      <c r="FZ32" s="119"/>
      <c r="GA32" s="119"/>
      <c r="GB32" s="119"/>
      <c r="GC32" s="119"/>
      <c r="GD32" s="119"/>
      <c r="GE32" s="119"/>
      <c r="GF32" s="119"/>
      <c r="GG32" s="119"/>
      <c r="GH32" s="119"/>
      <c r="GI32" s="119"/>
      <c r="GJ32" s="119"/>
      <c r="GK32" s="119"/>
      <c r="GL32" s="119"/>
      <c r="GM32" s="119"/>
      <c r="GN32" s="119"/>
      <c r="GO32" s="119"/>
      <c r="GP32" s="119"/>
      <c r="GQ32" s="119"/>
      <c r="GR32" s="119"/>
      <c r="GS32" s="119"/>
      <c r="GT32" s="119"/>
      <c r="GU32" s="119"/>
      <c r="GV32" s="119"/>
      <c r="GW32" s="119"/>
      <c r="GX32" s="119"/>
      <c r="GY32" s="119"/>
      <c r="GZ32" s="119"/>
      <c r="HA32" s="119"/>
      <c r="HB32" s="119"/>
      <c r="HC32" s="119"/>
      <c r="HD32" s="119"/>
      <c r="HE32" s="119"/>
      <c r="HF32" s="119"/>
      <c r="HG32" s="119"/>
      <c r="HH32" s="119"/>
      <c r="HI32" s="119"/>
      <c r="HJ32" s="119"/>
    </row>
    <row r="33" spans="1:218" s="72" customFormat="1" ht="38.25" customHeight="1" x14ac:dyDescent="0.3">
      <c r="A33" s="119"/>
      <c r="D33" s="550"/>
      <c r="E33" s="565" t="s">
        <v>653</v>
      </c>
      <c r="F33" s="565"/>
      <c r="G33" s="316"/>
      <c r="H33" s="315"/>
      <c r="J33" s="119"/>
      <c r="L33" s="314">
        <f t="shared" si="0"/>
        <v>-1</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19"/>
      <c r="BU33" s="119"/>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19"/>
      <c r="DJ33" s="119"/>
      <c r="DK33" s="119"/>
      <c r="DL33" s="119"/>
      <c r="DM33" s="119"/>
      <c r="DN33" s="119"/>
      <c r="DO33" s="119"/>
      <c r="DP33" s="119"/>
      <c r="DQ33" s="119"/>
      <c r="DR33" s="119"/>
      <c r="DS33" s="119"/>
      <c r="DT33" s="119"/>
      <c r="DU33" s="119"/>
      <c r="DV33" s="119"/>
      <c r="DW33" s="119"/>
      <c r="DX33" s="119"/>
      <c r="DY33" s="119"/>
      <c r="DZ33" s="119"/>
      <c r="EA33" s="119"/>
      <c r="EB33" s="119"/>
      <c r="EC33" s="119"/>
      <c r="ED33" s="119"/>
      <c r="EE33" s="119"/>
      <c r="EF33" s="119"/>
      <c r="EG33" s="119"/>
      <c r="EH33" s="119"/>
      <c r="EI33" s="119"/>
      <c r="EJ33" s="119"/>
      <c r="EK33" s="119"/>
      <c r="EL33" s="119"/>
      <c r="EM33" s="119"/>
      <c r="EN33" s="119"/>
      <c r="EO33" s="119"/>
      <c r="EP33" s="119"/>
      <c r="EQ33" s="119"/>
      <c r="ER33" s="119"/>
      <c r="ES33" s="119"/>
      <c r="ET33" s="119"/>
      <c r="EU33" s="119"/>
      <c r="EV33" s="119"/>
      <c r="EW33" s="119"/>
      <c r="EX33" s="119"/>
      <c r="EY33" s="119"/>
      <c r="EZ33" s="119"/>
      <c r="FA33" s="119"/>
      <c r="FB33" s="119"/>
      <c r="FC33" s="119"/>
      <c r="FD33" s="119"/>
      <c r="FE33" s="119"/>
      <c r="FF33" s="119"/>
      <c r="FG33" s="119"/>
      <c r="FH33" s="119"/>
      <c r="FI33" s="119"/>
      <c r="FJ33" s="119"/>
      <c r="FK33" s="119"/>
      <c r="FL33" s="119"/>
      <c r="FM33" s="119"/>
      <c r="FN33" s="119"/>
      <c r="FO33" s="119"/>
      <c r="FP33" s="119"/>
      <c r="FQ33" s="119"/>
      <c r="FR33" s="119"/>
      <c r="FS33" s="119"/>
      <c r="FT33" s="119"/>
      <c r="FU33" s="119"/>
      <c r="FV33" s="119"/>
      <c r="FW33" s="119"/>
      <c r="FX33" s="119"/>
      <c r="FY33" s="119"/>
      <c r="FZ33" s="119"/>
      <c r="GA33" s="119"/>
      <c r="GB33" s="119"/>
      <c r="GC33" s="119"/>
      <c r="GD33" s="119"/>
      <c r="GE33" s="119"/>
      <c r="GF33" s="119"/>
      <c r="GG33" s="119"/>
      <c r="GH33" s="119"/>
      <c r="GI33" s="119"/>
      <c r="GJ33" s="119"/>
      <c r="GK33" s="119"/>
      <c r="GL33" s="119"/>
      <c r="GM33" s="119"/>
      <c r="GN33" s="119"/>
      <c r="GO33" s="119"/>
      <c r="GP33" s="119"/>
      <c r="GQ33" s="119"/>
      <c r="GR33" s="119"/>
      <c r="GS33" s="119"/>
      <c r="GT33" s="119"/>
      <c r="GU33" s="119"/>
      <c r="GV33" s="119"/>
      <c r="GW33" s="119"/>
      <c r="GX33" s="119"/>
      <c r="GY33" s="119"/>
      <c r="GZ33" s="119"/>
      <c r="HA33" s="119"/>
      <c r="HB33" s="119"/>
      <c r="HC33" s="119"/>
      <c r="HD33" s="119"/>
      <c r="HE33" s="119"/>
      <c r="HF33" s="119"/>
      <c r="HG33" s="119"/>
      <c r="HH33" s="119"/>
      <c r="HI33" s="119"/>
      <c r="HJ33" s="119"/>
    </row>
    <row r="34" spans="1:218" s="72" customFormat="1" ht="37.5" customHeight="1" x14ac:dyDescent="0.3">
      <c r="A34" s="119"/>
      <c r="D34" s="550"/>
      <c r="E34" s="565" t="s">
        <v>532</v>
      </c>
      <c r="F34" s="565"/>
      <c r="G34" s="316"/>
      <c r="H34" s="315"/>
      <c r="J34" s="119"/>
      <c r="L34" s="314">
        <f t="shared" si="0"/>
        <v>-1</v>
      </c>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c r="CA34" s="119"/>
      <c r="CB34" s="119"/>
      <c r="CC34" s="119"/>
      <c r="CD34" s="119"/>
      <c r="CE34" s="119"/>
      <c r="CF34" s="119"/>
      <c r="CG34" s="119"/>
      <c r="CH34" s="119"/>
      <c r="CI34" s="119"/>
      <c r="CJ34" s="119"/>
      <c r="CK34" s="119"/>
      <c r="CL34" s="119"/>
      <c r="CM34" s="119"/>
      <c r="CN34" s="119"/>
      <c r="CO34" s="119"/>
      <c r="CP34" s="119"/>
      <c r="CQ34" s="119"/>
      <c r="CR34" s="119"/>
      <c r="CS34" s="119"/>
      <c r="CT34" s="119"/>
      <c r="CU34" s="119"/>
      <c r="CV34" s="119"/>
      <c r="CW34" s="119"/>
      <c r="CX34" s="119"/>
      <c r="CY34" s="119"/>
      <c r="CZ34" s="119"/>
      <c r="DA34" s="119"/>
      <c r="DB34" s="119"/>
      <c r="DC34" s="119"/>
      <c r="DD34" s="119"/>
      <c r="DE34" s="119"/>
      <c r="DF34" s="119"/>
      <c r="DG34" s="119"/>
      <c r="DH34" s="119"/>
      <c r="DI34" s="119"/>
      <c r="DJ34" s="119"/>
      <c r="DK34" s="119"/>
      <c r="DL34" s="119"/>
      <c r="DM34" s="119"/>
      <c r="DN34" s="119"/>
      <c r="DO34" s="119"/>
      <c r="DP34" s="119"/>
      <c r="DQ34" s="119"/>
      <c r="DR34" s="119"/>
      <c r="DS34" s="119"/>
      <c r="DT34" s="119"/>
      <c r="DU34" s="119"/>
      <c r="DV34" s="119"/>
      <c r="DW34" s="119"/>
      <c r="DX34" s="119"/>
      <c r="DY34" s="119"/>
      <c r="DZ34" s="119"/>
      <c r="EA34" s="119"/>
      <c r="EB34" s="119"/>
      <c r="EC34" s="119"/>
      <c r="ED34" s="119"/>
      <c r="EE34" s="119"/>
      <c r="EF34" s="119"/>
      <c r="EG34" s="119"/>
      <c r="EH34" s="119"/>
      <c r="EI34" s="119"/>
      <c r="EJ34" s="119"/>
      <c r="EK34" s="119"/>
      <c r="EL34" s="119"/>
      <c r="EM34" s="119"/>
      <c r="EN34" s="119"/>
      <c r="EO34" s="119"/>
      <c r="EP34" s="119"/>
      <c r="EQ34" s="119"/>
      <c r="ER34" s="119"/>
      <c r="ES34" s="119"/>
      <c r="ET34" s="119"/>
      <c r="EU34" s="119"/>
      <c r="EV34" s="119"/>
      <c r="EW34" s="119"/>
      <c r="EX34" s="119"/>
      <c r="EY34" s="119"/>
      <c r="EZ34" s="119"/>
      <c r="FA34" s="119"/>
      <c r="FB34" s="119"/>
      <c r="FC34" s="119"/>
      <c r="FD34" s="119"/>
      <c r="FE34" s="119"/>
      <c r="FF34" s="119"/>
      <c r="FG34" s="119"/>
      <c r="FH34" s="119"/>
      <c r="FI34" s="119"/>
      <c r="FJ34" s="119"/>
      <c r="FK34" s="119"/>
      <c r="FL34" s="119"/>
      <c r="FM34" s="119"/>
      <c r="FN34" s="119"/>
      <c r="FO34" s="119"/>
      <c r="FP34" s="119"/>
      <c r="FQ34" s="119"/>
      <c r="FR34" s="119"/>
      <c r="FS34" s="119"/>
      <c r="FT34" s="119"/>
      <c r="FU34" s="119"/>
      <c r="FV34" s="119"/>
      <c r="FW34" s="119"/>
      <c r="FX34" s="119"/>
      <c r="FY34" s="119"/>
      <c r="FZ34" s="119"/>
      <c r="GA34" s="119"/>
      <c r="GB34" s="119"/>
      <c r="GC34" s="119"/>
      <c r="GD34" s="119"/>
      <c r="GE34" s="119"/>
      <c r="GF34" s="119"/>
      <c r="GG34" s="119"/>
      <c r="GH34" s="119"/>
      <c r="GI34" s="119"/>
      <c r="GJ34" s="119"/>
      <c r="GK34" s="119"/>
      <c r="GL34" s="119"/>
      <c r="GM34" s="119"/>
      <c r="GN34" s="119"/>
      <c r="GO34" s="119"/>
      <c r="GP34" s="119"/>
      <c r="GQ34" s="119"/>
      <c r="GR34" s="119"/>
      <c r="GS34" s="119"/>
      <c r="GT34" s="119"/>
      <c r="GU34" s="119"/>
      <c r="GV34" s="119"/>
      <c r="GW34" s="119"/>
      <c r="GX34" s="119"/>
      <c r="GY34" s="119"/>
      <c r="GZ34" s="119"/>
      <c r="HA34" s="119"/>
      <c r="HB34" s="119"/>
      <c r="HC34" s="119"/>
      <c r="HD34" s="119"/>
      <c r="HE34" s="119"/>
      <c r="HF34" s="119"/>
      <c r="HG34" s="119"/>
      <c r="HH34" s="119"/>
      <c r="HI34" s="119"/>
      <c r="HJ34" s="119"/>
    </row>
    <row r="35" spans="1:218" s="72" customFormat="1" ht="42.75" customHeight="1" x14ac:dyDescent="0.3">
      <c r="A35" s="119"/>
      <c r="D35" s="550"/>
      <c r="E35" s="565" t="s">
        <v>531</v>
      </c>
      <c r="F35" s="565"/>
      <c r="G35" s="316"/>
      <c r="H35" s="315"/>
      <c r="J35" s="119"/>
      <c r="L35" s="314">
        <f t="shared" si="0"/>
        <v>-1</v>
      </c>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c r="CU35" s="119"/>
      <c r="CV35" s="119"/>
      <c r="CW35" s="119"/>
      <c r="CX35" s="119"/>
      <c r="CY35" s="119"/>
      <c r="CZ35" s="119"/>
      <c r="DA35" s="119"/>
      <c r="DB35" s="119"/>
      <c r="DC35" s="119"/>
      <c r="DD35" s="119"/>
      <c r="DE35" s="119"/>
      <c r="DF35" s="119"/>
      <c r="DG35" s="119"/>
      <c r="DH35" s="119"/>
      <c r="DI35" s="119"/>
      <c r="DJ35" s="119"/>
      <c r="DK35" s="119"/>
      <c r="DL35" s="119"/>
      <c r="DM35" s="119"/>
      <c r="DN35" s="119"/>
      <c r="DO35" s="119"/>
      <c r="DP35" s="119"/>
      <c r="DQ35" s="119"/>
      <c r="DR35" s="119"/>
      <c r="DS35" s="119"/>
      <c r="DT35" s="119"/>
      <c r="DU35" s="119"/>
      <c r="DV35" s="119"/>
      <c r="DW35" s="119"/>
      <c r="DX35" s="119"/>
      <c r="DY35" s="119"/>
      <c r="DZ35" s="119"/>
      <c r="EA35" s="119"/>
      <c r="EB35" s="119"/>
      <c r="EC35" s="119"/>
      <c r="ED35" s="119"/>
      <c r="EE35" s="119"/>
      <c r="EF35" s="119"/>
      <c r="EG35" s="119"/>
      <c r="EH35" s="119"/>
      <c r="EI35" s="119"/>
      <c r="EJ35" s="119"/>
      <c r="EK35" s="119"/>
      <c r="EL35" s="119"/>
      <c r="EM35" s="119"/>
      <c r="EN35" s="119"/>
      <c r="EO35" s="119"/>
      <c r="EP35" s="119"/>
      <c r="EQ35" s="119"/>
      <c r="ER35" s="119"/>
      <c r="ES35" s="119"/>
      <c r="ET35" s="119"/>
      <c r="EU35" s="119"/>
      <c r="EV35" s="119"/>
      <c r="EW35" s="119"/>
      <c r="EX35" s="119"/>
      <c r="EY35" s="119"/>
      <c r="EZ35" s="119"/>
      <c r="FA35" s="119"/>
      <c r="FB35" s="119"/>
      <c r="FC35" s="119"/>
      <c r="FD35" s="119"/>
      <c r="FE35" s="119"/>
      <c r="FF35" s="119"/>
      <c r="FG35" s="119"/>
      <c r="FH35" s="119"/>
      <c r="FI35" s="119"/>
      <c r="FJ35" s="119"/>
      <c r="FK35" s="119"/>
      <c r="FL35" s="119"/>
      <c r="FM35" s="119"/>
      <c r="FN35" s="119"/>
      <c r="FO35" s="119"/>
      <c r="FP35" s="119"/>
      <c r="FQ35" s="119"/>
      <c r="FR35" s="119"/>
      <c r="FS35" s="119"/>
      <c r="FT35" s="119"/>
      <c r="FU35" s="119"/>
      <c r="FV35" s="119"/>
      <c r="FW35" s="119"/>
      <c r="FX35" s="119"/>
      <c r="FY35" s="119"/>
      <c r="FZ35" s="119"/>
      <c r="GA35" s="119"/>
      <c r="GB35" s="119"/>
      <c r="GC35" s="119"/>
      <c r="GD35" s="119"/>
      <c r="GE35" s="119"/>
      <c r="GF35" s="119"/>
      <c r="GG35" s="119"/>
      <c r="GH35" s="119"/>
      <c r="GI35" s="119"/>
      <c r="GJ35" s="119"/>
      <c r="GK35" s="119"/>
      <c r="GL35" s="119"/>
      <c r="GM35" s="119"/>
      <c r="GN35" s="119"/>
      <c r="GO35" s="119"/>
      <c r="GP35" s="119"/>
      <c r="GQ35" s="119"/>
      <c r="GR35" s="119"/>
      <c r="GS35" s="119"/>
      <c r="GT35" s="119"/>
      <c r="GU35" s="119"/>
      <c r="GV35" s="119"/>
      <c r="GW35" s="119"/>
      <c r="GX35" s="119"/>
      <c r="GY35" s="119"/>
      <c r="GZ35" s="119"/>
      <c r="HA35" s="119"/>
      <c r="HB35" s="119"/>
      <c r="HC35" s="119"/>
      <c r="HD35" s="119"/>
      <c r="HE35" s="119"/>
      <c r="HF35" s="119"/>
      <c r="HG35" s="119"/>
      <c r="HH35" s="119"/>
      <c r="HI35" s="119"/>
      <c r="HJ35" s="119"/>
    </row>
    <row r="36" spans="1:218" s="72" customFormat="1" ht="38.25" customHeight="1" x14ac:dyDescent="0.3">
      <c r="A36" s="119"/>
      <c r="D36" s="317" t="s">
        <v>530</v>
      </c>
      <c r="E36" s="565" t="s">
        <v>529</v>
      </c>
      <c r="F36" s="565"/>
      <c r="G36" s="316"/>
      <c r="H36" s="315"/>
      <c r="J36" s="119"/>
      <c r="L36" s="314">
        <f t="shared" si="0"/>
        <v>-1</v>
      </c>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c r="CA36" s="119"/>
      <c r="CB36" s="119"/>
      <c r="CC36" s="119"/>
      <c r="CD36" s="119"/>
      <c r="CE36" s="119"/>
      <c r="CF36" s="119"/>
      <c r="CG36" s="119"/>
      <c r="CH36" s="119"/>
      <c r="CI36" s="119"/>
      <c r="CJ36" s="119"/>
      <c r="CK36" s="119"/>
      <c r="CL36" s="119"/>
      <c r="CM36" s="119"/>
      <c r="CN36" s="119"/>
      <c r="CO36" s="119"/>
      <c r="CP36" s="119"/>
      <c r="CQ36" s="119"/>
      <c r="CR36" s="119"/>
      <c r="CS36" s="119"/>
      <c r="CT36" s="119"/>
      <c r="CU36" s="119"/>
      <c r="CV36" s="119"/>
      <c r="CW36" s="119"/>
      <c r="CX36" s="119"/>
      <c r="CY36" s="119"/>
      <c r="CZ36" s="119"/>
      <c r="DA36" s="119"/>
      <c r="DB36" s="119"/>
      <c r="DC36" s="119"/>
      <c r="DD36" s="119"/>
      <c r="DE36" s="119"/>
      <c r="DF36" s="119"/>
      <c r="DG36" s="119"/>
      <c r="DH36" s="119"/>
      <c r="DI36" s="119"/>
      <c r="DJ36" s="119"/>
      <c r="DK36" s="119"/>
      <c r="DL36" s="119"/>
      <c r="DM36" s="119"/>
      <c r="DN36" s="119"/>
      <c r="DO36" s="119"/>
      <c r="DP36" s="119"/>
      <c r="DQ36" s="119"/>
      <c r="DR36" s="119"/>
      <c r="DS36" s="119"/>
      <c r="DT36" s="119"/>
      <c r="DU36" s="119"/>
      <c r="DV36" s="119"/>
      <c r="DW36" s="119"/>
      <c r="DX36" s="119"/>
      <c r="DY36" s="119"/>
      <c r="DZ36" s="119"/>
      <c r="EA36" s="119"/>
      <c r="EB36" s="119"/>
      <c r="EC36" s="119"/>
      <c r="ED36" s="119"/>
      <c r="EE36" s="119"/>
      <c r="EF36" s="119"/>
      <c r="EG36" s="119"/>
      <c r="EH36" s="119"/>
      <c r="EI36" s="119"/>
      <c r="EJ36" s="119"/>
      <c r="EK36" s="119"/>
      <c r="EL36" s="119"/>
      <c r="EM36" s="119"/>
      <c r="EN36" s="119"/>
      <c r="EO36" s="119"/>
      <c r="EP36" s="119"/>
      <c r="EQ36" s="119"/>
      <c r="ER36" s="119"/>
      <c r="ES36" s="119"/>
      <c r="ET36" s="119"/>
      <c r="EU36" s="119"/>
      <c r="EV36" s="119"/>
      <c r="EW36" s="119"/>
      <c r="EX36" s="119"/>
      <c r="EY36" s="119"/>
      <c r="EZ36" s="119"/>
      <c r="FA36" s="119"/>
      <c r="FB36" s="119"/>
      <c r="FC36" s="119"/>
      <c r="FD36" s="119"/>
      <c r="FE36" s="119"/>
      <c r="FF36" s="119"/>
      <c r="FG36" s="119"/>
      <c r="FH36" s="119"/>
      <c r="FI36" s="119"/>
      <c r="FJ36" s="119"/>
      <c r="FK36" s="119"/>
      <c r="FL36" s="119"/>
      <c r="FM36" s="119"/>
      <c r="FN36" s="119"/>
      <c r="FO36" s="119"/>
      <c r="FP36" s="119"/>
      <c r="FQ36" s="119"/>
      <c r="FR36" s="119"/>
      <c r="FS36" s="119"/>
      <c r="FT36" s="119"/>
      <c r="FU36" s="119"/>
      <c r="FV36" s="119"/>
      <c r="FW36" s="119"/>
      <c r="FX36" s="119"/>
      <c r="FY36" s="119"/>
      <c r="FZ36" s="119"/>
      <c r="GA36" s="119"/>
      <c r="GB36" s="119"/>
      <c r="GC36" s="119"/>
      <c r="GD36" s="119"/>
      <c r="GE36" s="119"/>
      <c r="GF36" s="119"/>
      <c r="GG36" s="119"/>
      <c r="GH36" s="119"/>
      <c r="GI36" s="119"/>
      <c r="GJ36" s="119"/>
      <c r="GK36" s="119"/>
      <c r="GL36" s="119"/>
      <c r="GM36" s="119"/>
      <c r="GN36" s="119"/>
      <c r="GO36" s="119"/>
      <c r="GP36" s="119"/>
      <c r="GQ36" s="119"/>
      <c r="GR36" s="119"/>
      <c r="GS36" s="119"/>
      <c r="GT36" s="119"/>
      <c r="GU36" s="119"/>
      <c r="GV36" s="119"/>
      <c r="GW36" s="119"/>
      <c r="GX36" s="119"/>
      <c r="GY36" s="119"/>
      <c r="GZ36" s="119"/>
      <c r="HA36" s="119"/>
      <c r="HB36" s="119"/>
      <c r="HC36" s="119"/>
      <c r="HD36" s="119"/>
      <c r="HE36" s="119"/>
      <c r="HF36" s="119"/>
      <c r="HG36" s="119"/>
      <c r="HH36" s="119"/>
      <c r="HI36" s="119"/>
      <c r="HJ36" s="119"/>
    </row>
    <row r="37" spans="1:218" s="72" customFormat="1" ht="16.5" customHeight="1" x14ac:dyDescent="0.3">
      <c r="A37" s="119"/>
      <c r="D37" s="76"/>
      <c r="E37" s="76"/>
      <c r="F37" s="76"/>
      <c r="G37" s="76"/>
      <c r="H37" s="76"/>
      <c r="J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19"/>
      <c r="CH37" s="119"/>
      <c r="CI37" s="119"/>
      <c r="CJ37" s="119"/>
      <c r="CK37" s="119"/>
      <c r="CL37" s="119"/>
      <c r="CM37" s="119"/>
      <c r="CN37" s="119"/>
      <c r="CO37" s="119"/>
      <c r="CP37" s="119"/>
      <c r="CQ37" s="119"/>
      <c r="CR37" s="119"/>
      <c r="CS37" s="119"/>
      <c r="CT37" s="119"/>
      <c r="CU37" s="119"/>
      <c r="CV37" s="119"/>
      <c r="CW37" s="119"/>
      <c r="CX37" s="119"/>
      <c r="CY37" s="119"/>
      <c r="CZ37" s="119"/>
      <c r="DA37" s="119"/>
      <c r="DB37" s="119"/>
      <c r="DC37" s="119"/>
      <c r="DD37" s="119"/>
      <c r="DE37" s="119"/>
      <c r="DF37" s="119"/>
      <c r="DG37" s="119"/>
      <c r="DH37" s="119"/>
      <c r="DI37" s="119"/>
      <c r="DJ37" s="119"/>
      <c r="DK37" s="119"/>
      <c r="DL37" s="119"/>
      <c r="DM37" s="119"/>
      <c r="DN37" s="119"/>
      <c r="DO37" s="119"/>
      <c r="DP37" s="119"/>
      <c r="DQ37" s="119"/>
      <c r="DR37" s="119"/>
      <c r="DS37" s="119"/>
      <c r="DT37" s="119"/>
      <c r="DU37" s="119"/>
      <c r="DV37" s="119"/>
      <c r="DW37" s="119"/>
      <c r="DX37" s="119"/>
      <c r="DY37" s="119"/>
      <c r="DZ37" s="119"/>
      <c r="EA37" s="119"/>
      <c r="EB37" s="119"/>
      <c r="EC37" s="119"/>
      <c r="ED37" s="119"/>
      <c r="EE37" s="119"/>
      <c r="EF37" s="119"/>
      <c r="EG37" s="119"/>
      <c r="EH37" s="119"/>
      <c r="EI37" s="119"/>
      <c r="EJ37" s="119"/>
      <c r="EK37" s="119"/>
      <c r="EL37" s="119"/>
      <c r="EM37" s="119"/>
      <c r="EN37" s="119"/>
      <c r="EO37" s="119"/>
      <c r="EP37" s="119"/>
      <c r="EQ37" s="119"/>
      <c r="ER37" s="119"/>
      <c r="ES37" s="119"/>
      <c r="ET37" s="119"/>
      <c r="EU37" s="119"/>
      <c r="EV37" s="119"/>
      <c r="EW37" s="119"/>
      <c r="EX37" s="119"/>
      <c r="EY37" s="119"/>
      <c r="EZ37" s="119"/>
      <c r="FA37" s="119"/>
      <c r="FB37" s="119"/>
      <c r="FC37" s="119"/>
      <c r="FD37" s="119"/>
      <c r="FE37" s="119"/>
      <c r="FF37" s="119"/>
      <c r="FG37" s="119"/>
      <c r="FH37" s="119"/>
      <c r="FI37" s="119"/>
      <c r="FJ37" s="119"/>
      <c r="FK37" s="119"/>
      <c r="FL37" s="119"/>
      <c r="FM37" s="119"/>
      <c r="FN37" s="119"/>
      <c r="FO37" s="119"/>
      <c r="FP37" s="119"/>
      <c r="FQ37" s="119"/>
      <c r="FR37" s="119"/>
      <c r="FS37" s="119"/>
      <c r="FT37" s="119"/>
      <c r="FU37" s="119"/>
      <c r="FV37" s="119"/>
      <c r="FW37" s="119"/>
      <c r="FX37" s="119"/>
      <c r="FY37" s="119"/>
      <c r="FZ37" s="119"/>
      <c r="GA37" s="119"/>
      <c r="GB37" s="119"/>
      <c r="GC37" s="119"/>
      <c r="GD37" s="119"/>
      <c r="GE37" s="119"/>
      <c r="GF37" s="119"/>
      <c r="GG37" s="119"/>
      <c r="GH37" s="119"/>
      <c r="GI37" s="119"/>
      <c r="GJ37" s="119"/>
      <c r="GK37" s="119"/>
      <c r="GL37" s="119"/>
      <c r="GM37" s="119"/>
      <c r="GN37" s="119"/>
      <c r="GO37" s="119"/>
      <c r="GP37" s="119"/>
      <c r="GQ37" s="119"/>
      <c r="GR37" s="119"/>
      <c r="GS37" s="119"/>
      <c r="GT37" s="119"/>
      <c r="GU37" s="119"/>
      <c r="GV37" s="119"/>
      <c r="GW37" s="119"/>
      <c r="GX37" s="119"/>
      <c r="GY37" s="119"/>
      <c r="GZ37" s="119"/>
      <c r="HA37" s="119"/>
      <c r="HB37" s="119"/>
      <c r="HC37" s="119"/>
      <c r="HD37" s="119"/>
      <c r="HE37" s="119"/>
      <c r="HF37" s="119"/>
      <c r="HG37" s="119"/>
      <c r="HH37" s="119"/>
      <c r="HI37" s="119"/>
      <c r="HJ37" s="119"/>
    </row>
    <row r="38" spans="1:218" s="72" customFormat="1" ht="30" customHeight="1" x14ac:dyDescent="0.3">
      <c r="A38" s="119"/>
      <c r="D38" s="307" t="s">
        <v>528</v>
      </c>
      <c r="E38" s="73"/>
      <c r="F38" s="73"/>
      <c r="G38" s="551" t="str">
        <f>IF(L38&lt;0,"",IF(L38=0,N24,N25))</f>
        <v/>
      </c>
      <c r="H38" s="551"/>
      <c r="J38" s="119"/>
      <c r="L38" s="314">
        <f>SUM(L23:L36)</f>
        <v>-14</v>
      </c>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19"/>
      <c r="CH38" s="119"/>
      <c r="CI38" s="119"/>
      <c r="CJ38" s="119"/>
      <c r="CK38" s="119"/>
      <c r="CL38" s="119"/>
      <c r="CM38" s="119"/>
      <c r="CN38" s="119"/>
      <c r="CO38" s="119"/>
      <c r="CP38" s="119"/>
      <c r="CQ38" s="119"/>
      <c r="CR38" s="119"/>
      <c r="CS38" s="119"/>
      <c r="CT38" s="119"/>
      <c r="CU38" s="119"/>
      <c r="CV38" s="119"/>
      <c r="CW38" s="119"/>
      <c r="CX38" s="119"/>
      <c r="CY38" s="119"/>
      <c r="CZ38" s="119"/>
      <c r="DA38" s="119"/>
      <c r="DB38" s="119"/>
      <c r="DC38" s="119"/>
      <c r="DD38" s="119"/>
      <c r="DE38" s="119"/>
      <c r="DF38" s="119"/>
      <c r="DG38" s="119"/>
      <c r="DH38" s="119"/>
      <c r="DI38" s="119"/>
      <c r="DJ38" s="119"/>
      <c r="DK38" s="119"/>
      <c r="DL38" s="119"/>
      <c r="DM38" s="119"/>
      <c r="DN38" s="119"/>
      <c r="DO38" s="119"/>
      <c r="DP38" s="119"/>
      <c r="DQ38" s="119"/>
      <c r="DR38" s="119"/>
      <c r="DS38" s="119"/>
      <c r="DT38" s="119"/>
      <c r="DU38" s="119"/>
      <c r="DV38" s="119"/>
      <c r="DW38" s="119"/>
      <c r="DX38" s="119"/>
      <c r="DY38" s="119"/>
      <c r="DZ38" s="119"/>
      <c r="EA38" s="119"/>
      <c r="EB38" s="119"/>
      <c r="EC38" s="119"/>
      <c r="ED38" s="119"/>
      <c r="EE38" s="119"/>
      <c r="EF38" s="119"/>
      <c r="EG38" s="119"/>
      <c r="EH38" s="119"/>
      <c r="EI38" s="119"/>
      <c r="EJ38" s="119"/>
      <c r="EK38" s="119"/>
      <c r="EL38" s="119"/>
      <c r="EM38" s="119"/>
      <c r="EN38" s="119"/>
      <c r="EO38" s="119"/>
      <c r="EP38" s="119"/>
      <c r="EQ38" s="119"/>
      <c r="ER38" s="119"/>
      <c r="ES38" s="119"/>
      <c r="ET38" s="119"/>
      <c r="EU38" s="119"/>
      <c r="EV38" s="119"/>
      <c r="EW38" s="119"/>
      <c r="EX38" s="119"/>
      <c r="EY38" s="119"/>
      <c r="EZ38" s="119"/>
      <c r="FA38" s="119"/>
      <c r="FB38" s="119"/>
      <c r="FC38" s="119"/>
      <c r="FD38" s="119"/>
      <c r="FE38" s="119"/>
      <c r="FF38" s="119"/>
      <c r="FG38" s="119"/>
      <c r="FH38" s="119"/>
      <c r="FI38" s="119"/>
      <c r="FJ38" s="119"/>
      <c r="FK38" s="119"/>
      <c r="FL38" s="119"/>
      <c r="FM38" s="119"/>
      <c r="FN38" s="119"/>
      <c r="FO38" s="119"/>
      <c r="FP38" s="119"/>
      <c r="FQ38" s="119"/>
      <c r="FR38" s="119"/>
      <c r="FS38" s="119"/>
      <c r="FT38" s="119"/>
      <c r="FU38" s="119"/>
      <c r="FV38" s="119"/>
      <c r="FW38" s="119"/>
      <c r="FX38" s="119"/>
      <c r="FY38" s="119"/>
      <c r="FZ38" s="119"/>
      <c r="GA38" s="119"/>
      <c r="GB38" s="119"/>
      <c r="GC38" s="119"/>
      <c r="GD38" s="119"/>
      <c r="GE38" s="119"/>
      <c r="GF38" s="119"/>
      <c r="GG38" s="119"/>
      <c r="GH38" s="119"/>
      <c r="GI38" s="119"/>
      <c r="GJ38" s="119"/>
      <c r="GK38" s="119"/>
      <c r="GL38" s="119"/>
      <c r="GM38" s="119"/>
      <c r="GN38" s="119"/>
      <c r="GO38" s="119"/>
      <c r="GP38" s="119"/>
      <c r="GQ38" s="119"/>
      <c r="GR38" s="119"/>
      <c r="GS38" s="119"/>
      <c r="GT38" s="119"/>
      <c r="GU38" s="119"/>
      <c r="GV38" s="119"/>
      <c r="GW38" s="119"/>
      <c r="GX38" s="119"/>
      <c r="GY38" s="119"/>
      <c r="GZ38" s="119"/>
      <c r="HA38" s="119"/>
      <c r="HB38" s="119"/>
      <c r="HC38" s="119"/>
      <c r="HD38" s="119"/>
      <c r="HE38" s="119"/>
      <c r="HF38" s="119"/>
      <c r="HG38" s="119"/>
      <c r="HH38" s="119"/>
      <c r="HI38" s="119"/>
      <c r="HJ38" s="119"/>
    </row>
    <row r="39" spans="1:218" s="72" customFormat="1" ht="30" customHeight="1" x14ac:dyDescent="0.3">
      <c r="A39" s="119"/>
      <c r="D39" s="307"/>
      <c r="E39" s="73"/>
      <c r="F39" s="73"/>
      <c r="G39" s="313"/>
      <c r="H39" s="313"/>
      <c r="J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19"/>
      <c r="CG39" s="119"/>
      <c r="CH39" s="119"/>
      <c r="CI39" s="119"/>
      <c r="CJ39" s="119"/>
      <c r="CK39" s="119"/>
      <c r="CL39" s="119"/>
      <c r="CM39" s="119"/>
      <c r="CN39" s="119"/>
      <c r="CO39" s="119"/>
      <c r="CP39" s="119"/>
      <c r="CQ39" s="119"/>
      <c r="CR39" s="119"/>
      <c r="CS39" s="119"/>
      <c r="CT39" s="119"/>
      <c r="CU39" s="119"/>
      <c r="CV39" s="119"/>
      <c r="CW39" s="119"/>
      <c r="CX39" s="119"/>
      <c r="CY39" s="119"/>
      <c r="CZ39" s="119"/>
      <c r="DA39" s="119"/>
      <c r="DB39" s="119"/>
      <c r="DC39" s="119"/>
      <c r="DD39" s="119"/>
      <c r="DE39" s="119"/>
      <c r="DF39" s="119"/>
      <c r="DG39" s="119"/>
      <c r="DH39" s="119"/>
      <c r="DI39" s="119"/>
      <c r="DJ39" s="119"/>
      <c r="DK39" s="119"/>
      <c r="DL39" s="119"/>
      <c r="DM39" s="119"/>
      <c r="DN39" s="119"/>
      <c r="DO39" s="119"/>
      <c r="DP39" s="119"/>
      <c r="DQ39" s="119"/>
      <c r="DR39" s="119"/>
      <c r="DS39" s="119"/>
      <c r="DT39" s="119"/>
      <c r="DU39" s="119"/>
      <c r="DV39" s="119"/>
      <c r="DW39" s="119"/>
      <c r="DX39" s="119"/>
      <c r="DY39" s="119"/>
      <c r="DZ39" s="119"/>
      <c r="EA39" s="119"/>
      <c r="EB39" s="119"/>
      <c r="EC39" s="119"/>
      <c r="ED39" s="119"/>
      <c r="EE39" s="119"/>
      <c r="EF39" s="119"/>
      <c r="EG39" s="119"/>
      <c r="EH39" s="119"/>
      <c r="EI39" s="119"/>
      <c r="EJ39" s="119"/>
      <c r="EK39" s="119"/>
      <c r="EL39" s="119"/>
      <c r="EM39" s="119"/>
      <c r="EN39" s="119"/>
      <c r="EO39" s="119"/>
      <c r="EP39" s="119"/>
      <c r="EQ39" s="119"/>
      <c r="ER39" s="119"/>
      <c r="ES39" s="119"/>
      <c r="ET39" s="119"/>
      <c r="EU39" s="119"/>
      <c r="EV39" s="119"/>
      <c r="EW39" s="119"/>
      <c r="EX39" s="119"/>
      <c r="EY39" s="119"/>
      <c r="EZ39" s="119"/>
      <c r="FA39" s="119"/>
      <c r="FB39" s="119"/>
      <c r="FC39" s="119"/>
      <c r="FD39" s="119"/>
      <c r="FE39" s="119"/>
      <c r="FF39" s="119"/>
      <c r="FG39" s="119"/>
      <c r="FH39" s="119"/>
      <c r="FI39" s="119"/>
      <c r="FJ39" s="119"/>
      <c r="FK39" s="119"/>
      <c r="FL39" s="119"/>
      <c r="FM39" s="119"/>
      <c r="FN39" s="119"/>
      <c r="FO39" s="119"/>
      <c r="FP39" s="119"/>
      <c r="FQ39" s="119"/>
      <c r="FR39" s="119"/>
      <c r="FS39" s="119"/>
      <c r="FT39" s="119"/>
      <c r="FU39" s="119"/>
      <c r="FV39" s="119"/>
      <c r="FW39" s="119"/>
      <c r="FX39" s="119"/>
      <c r="FY39" s="119"/>
      <c r="FZ39" s="119"/>
      <c r="GA39" s="119"/>
      <c r="GB39" s="119"/>
      <c r="GC39" s="119"/>
      <c r="GD39" s="119"/>
      <c r="GE39" s="119"/>
      <c r="GF39" s="119"/>
      <c r="GG39" s="119"/>
      <c r="GH39" s="119"/>
      <c r="GI39" s="119"/>
      <c r="GJ39" s="119"/>
      <c r="GK39" s="119"/>
      <c r="GL39" s="119"/>
      <c r="GM39" s="119"/>
      <c r="GN39" s="119"/>
      <c r="GO39" s="119"/>
      <c r="GP39" s="119"/>
      <c r="GQ39" s="119"/>
      <c r="GR39" s="119"/>
      <c r="GS39" s="119"/>
      <c r="GT39" s="119"/>
      <c r="GU39" s="119"/>
      <c r="GV39" s="119"/>
      <c r="GW39" s="119"/>
      <c r="GX39" s="119"/>
      <c r="GY39" s="119"/>
      <c r="GZ39" s="119"/>
      <c r="HA39" s="119"/>
      <c r="HB39" s="119"/>
      <c r="HC39" s="119"/>
      <c r="HD39" s="119"/>
      <c r="HE39" s="119"/>
      <c r="HF39" s="119"/>
      <c r="HG39" s="119"/>
      <c r="HH39" s="119"/>
      <c r="HI39" s="119"/>
      <c r="HJ39" s="119"/>
    </row>
    <row r="40" spans="1:218" s="72" customFormat="1" ht="30" customHeight="1" x14ac:dyDescent="0.3">
      <c r="A40" s="119"/>
      <c r="C40" s="512" t="s">
        <v>527</v>
      </c>
      <c r="D40" s="512"/>
      <c r="E40" s="512"/>
      <c r="F40" s="512"/>
      <c r="G40" s="512"/>
      <c r="H40" s="512"/>
      <c r="J40" s="119"/>
      <c r="L40" s="512"/>
      <c r="M40" s="512"/>
      <c r="N40" s="512"/>
      <c r="O40" s="512"/>
      <c r="P40" s="512"/>
      <c r="Q40" s="512"/>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19"/>
      <c r="CH40" s="119"/>
      <c r="CI40" s="119"/>
      <c r="CJ40" s="119"/>
      <c r="CK40" s="119"/>
      <c r="CL40" s="119"/>
      <c r="CM40" s="119"/>
      <c r="CN40" s="119"/>
      <c r="CO40" s="119"/>
      <c r="CP40" s="119"/>
      <c r="CQ40" s="119"/>
      <c r="CR40" s="119"/>
      <c r="CS40" s="119"/>
      <c r="CT40" s="119"/>
      <c r="CU40" s="119"/>
      <c r="CV40" s="119"/>
      <c r="CW40" s="119"/>
      <c r="CX40" s="119"/>
      <c r="CY40" s="119"/>
      <c r="CZ40" s="119"/>
      <c r="DA40" s="119"/>
      <c r="DB40" s="119"/>
      <c r="DC40" s="119"/>
      <c r="DD40" s="119"/>
      <c r="DE40" s="119"/>
      <c r="DF40" s="119"/>
      <c r="DG40" s="119"/>
      <c r="DH40" s="119"/>
      <c r="DI40" s="119"/>
      <c r="DJ40" s="119"/>
      <c r="DK40" s="119"/>
      <c r="DL40" s="119"/>
      <c r="DM40" s="119"/>
      <c r="DN40" s="119"/>
      <c r="DO40" s="119"/>
      <c r="DP40" s="119"/>
      <c r="DQ40" s="119"/>
      <c r="DR40" s="119"/>
      <c r="DS40" s="119"/>
      <c r="DT40" s="119"/>
      <c r="DU40" s="119"/>
      <c r="DV40" s="119"/>
      <c r="DW40" s="119"/>
      <c r="DX40" s="119"/>
      <c r="DY40" s="119"/>
      <c r="DZ40" s="119"/>
      <c r="EA40" s="119"/>
      <c r="EB40" s="119"/>
      <c r="EC40" s="119"/>
      <c r="ED40" s="119"/>
      <c r="EE40" s="119"/>
      <c r="EF40" s="119"/>
      <c r="EG40" s="119"/>
      <c r="EH40" s="119"/>
      <c r="EI40" s="119"/>
      <c r="EJ40" s="119"/>
      <c r="EK40" s="119"/>
      <c r="EL40" s="119"/>
      <c r="EM40" s="119"/>
      <c r="EN40" s="119"/>
      <c r="EO40" s="119"/>
      <c r="EP40" s="119"/>
      <c r="EQ40" s="119"/>
      <c r="ER40" s="119"/>
      <c r="ES40" s="119"/>
      <c r="ET40" s="119"/>
      <c r="EU40" s="119"/>
      <c r="EV40" s="119"/>
      <c r="EW40" s="119"/>
      <c r="EX40" s="119"/>
      <c r="EY40" s="119"/>
      <c r="EZ40" s="119"/>
      <c r="FA40" s="119"/>
      <c r="FB40" s="119"/>
      <c r="FC40" s="119"/>
      <c r="FD40" s="119"/>
      <c r="FE40" s="119"/>
      <c r="FF40" s="119"/>
      <c r="FG40" s="119"/>
      <c r="FH40" s="119"/>
      <c r="FI40" s="119"/>
      <c r="FJ40" s="119"/>
      <c r="FK40" s="119"/>
      <c r="FL40" s="119"/>
      <c r="FM40" s="119"/>
      <c r="FN40" s="119"/>
      <c r="FO40" s="119"/>
      <c r="FP40" s="119"/>
      <c r="FQ40" s="119"/>
      <c r="FR40" s="119"/>
      <c r="FS40" s="119"/>
      <c r="FT40" s="119"/>
      <c r="FU40" s="119"/>
      <c r="FV40" s="119"/>
      <c r="FW40" s="119"/>
      <c r="FX40" s="119"/>
      <c r="FY40" s="119"/>
      <c r="FZ40" s="119"/>
      <c r="GA40" s="119"/>
      <c r="GB40" s="119"/>
      <c r="GC40" s="119"/>
      <c r="GD40" s="119"/>
      <c r="GE40" s="119"/>
      <c r="GF40" s="119"/>
      <c r="GG40" s="119"/>
      <c r="GH40" s="119"/>
      <c r="GI40" s="119"/>
      <c r="GJ40" s="119"/>
      <c r="GK40" s="119"/>
      <c r="GL40" s="119"/>
      <c r="GM40" s="119"/>
      <c r="GN40" s="119"/>
      <c r="GO40" s="119"/>
      <c r="GP40" s="119"/>
      <c r="GQ40" s="119"/>
      <c r="GR40" s="119"/>
      <c r="GS40" s="119"/>
      <c r="GT40" s="119"/>
      <c r="GU40" s="119"/>
      <c r="GV40" s="119"/>
      <c r="GW40" s="119"/>
      <c r="GX40" s="119"/>
      <c r="GY40" s="119"/>
      <c r="GZ40" s="119"/>
      <c r="HA40" s="119"/>
      <c r="HB40" s="119"/>
      <c r="HC40" s="119"/>
      <c r="HD40" s="119"/>
      <c r="HE40" s="119"/>
      <c r="HF40" s="119"/>
      <c r="HG40" s="119"/>
      <c r="HH40" s="119"/>
      <c r="HI40" s="119"/>
      <c r="HJ40" s="119"/>
    </row>
    <row r="41" spans="1:218" s="72" customFormat="1" ht="16.5" customHeight="1" x14ac:dyDescent="0.3">
      <c r="A41" s="119"/>
      <c r="J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19"/>
      <c r="DV41" s="119"/>
      <c r="DW41" s="119"/>
      <c r="DX41" s="119"/>
      <c r="DY41" s="119"/>
      <c r="DZ41" s="119"/>
      <c r="EA41" s="119"/>
      <c r="EB41" s="119"/>
      <c r="EC41" s="119"/>
      <c r="ED41" s="119"/>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row>
    <row r="42" spans="1:218" s="72" customFormat="1" ht="30" customHeight="1" x14ac:dyDescent="0.3">
      <c r="A42" s="119"/>
      <c r="D42" s="553" t="s">
        <v>654</v>
      </c>
      <c r="E42" s="553"/>
      <c r="F42" s="553"/>
      <c r="G42" s="553"/>
      <c r="H42" s="553"/>
      <c r="J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row>
    <row r="43" spans="1:218" s="72" customFormat="1" ht="16.5" customHeight="1" x14ac:dyDescent="0.3">
      <c r="A43" s="119"/>
      <c r="J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19"/>
      <c r="DV43" s="119"/>
      <c r="DW43" s="119"/>
      <c r="DX43" s="119"/>
      <c r="DY43" s="119"/>
      <c r="DZ43" s="119"/>
      <c r="EA43" s="119"/>
      <c r="EB43" s="119"/>
      <c r="EC43" s="119"/>
      <c r="ED43" s="119"/>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row>
    <row r="44" spans="1:218" s="72" customFormat="1" ht="16.5" customHeight="1" x14ac:dyDescent="0.3">
      <c r="A44" s="119"/>
      <c r="D44" s="554"/>
      <c r="E44" s="555"/>
      <c r="F44" s="555"/>
      <c r="G44" s="555"/>
      <c r="H44" s="556"/>
      <c r="J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19"/>
      <c r="DV44" s="119"/>
      <c r="DW44" s="119"/>
      <c r="DX44" s="119"/>
      <c r="DY44" s="119"/>
      <c r="DZ44" s="119"/>
      <c r="EA44" s="119"/>
      <c r="EB44" s="119"/>
      <c r="EC44" s="119"/>
      <c r="ED44" s="119"/>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row>
    <row r="45" spans="1:218" s="72" customFormat="1" ht="16.5" customHeight="1" x14ac:dyDescent="0.3">
      <c r="A45" s="119"/>
      <c r="D45" s="557"/>
      <c r="E45" s="558"/>
      <c r="F45" s="558"/>
      <c r="G45" s="558"/>
      <c r="H45" s="559"/>
      <c r="J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19"/>
      <c r="DV45" s="119"/>
      <c r="DW45" s="119"/>
      <c r="DX45" s="119"/>
      <c r="DY45" s="119"/>
      <c r="DZ45" s="119"/>
      <c r="EA45" s="119"/>
      <c r="EB45" s="119"/>
      <c r="EC45" s="119"/>
      <c r="ED45" s="119"/>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row>
    <row r="46" spans="1:218" s="72" customFormat="1" ht="16.5" customHeight="1" x14ac:dyDescent="0.3">
      <c r="A46" s="119"/>
      <c r="D46" s="557"/>
      <c r="E46" s="558"/>
      <c r="F46" s="558"/>
      <c r="G46" s="558"/>
      <c r="H46" s="559"/>
      <c r="J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19"/>
      <c r="DV46" s="119"/>
      <c r="DW46" s="119"/>
      <c r="DX46" s="119"/>
      <c r="DY46" s="119"/>
      <c r="DZ46" s="119"/>
      <c r="EA46" s="119"/>
      <c r="EB46" s="119"/>
      <c r="EC46" s="119"/>
      <c r="ED46" s="119"/>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row>
    <row r="47" spans="1:218" s="72" customFormat="1" ht="16.5" customHeight="1" x14ac:dyDescent="0.3">
      <c r="A47" s="119"/>
      <c r="D47" s="557"/>
      <c r="E47" s="558"/>
      <c r="F47" s="558"/>
      <c r="G47" s="558"/>
      <c r="H47" s="559"/>
      <c r="J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19"/>
      <c r="DV47" s="119"/>
      <c r="DW47" s="119"/>
      <c r="DX47" s="119"/>
      <c r="DY47" s="119"/>
      <c r="DZ47" s="119"/>
      <c r="EA47" s="119"/>
      <c r="EB47" s="119"/>
      <c r="EC47" s="119"/>
      <c r="ED47" s="119"/>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row>
    <row r="48" spans="1:218" s="72" customFormat="1" ht="16.5" customHeight="1" x14ac:dyDescent="0.3">
      <c r="A48" s="119"/>
      <c r="D48" s="557"/>
      <c r="E48" s="558"/>
      <c r="F48" s="558"/>
      <c r="G48" s="558"/>
      <c r="H48" s="559"/>
      <c r="J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row>
    <row r="49" spans="1:218" s="109" customFormat="1" ht="16.5" customHeight="1" x14ac:dyDescent="0.3">
      <c r="A49" s="312"/>
      <c r="C49" s="72"/>
      <c r="D49" s="557"/>
      <c r="E49" s="558"/>
      <c r="F49" s="558"/>
      <c r="G49" s="558"/>
      <c r="H49" s="559"/>
      <c r="I49" s="72"/>
      <c r="J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2"/>
      <c r="BQ49" s="312"/>
      <c r="BR49" s="312"/>
      <c r="BS49" s="312"/>
      <c r="BT49" s="312"/>
      <c r="BU49" s="312"/>
      <c r="BV49" s="312"/>
      <c r="BW49" s="312"/>
      <c r="BX49" s="312"/>
      <c r="BY49" s="312"/>
      <c r="BZ49" s="312"/>
      <c r="CA49" s="312"/>
      <c r="CB49" s="312"/>
      <c r="CC49" s="312"/>
      <c r="CD49" s="312"/>
      <c r="CE49" s="312"/>
      <c r="CF49" s="312"/>
      <c r="CG49" s="312"/>
      <c r="CH49" s="312"/>
      <c r="CI49" s="312"/>
      <c r="CJ49" s="312"/>
      <c r="CK49" s="312"/>
      <c r="CL49" s="312"/>
      <c r="CM49" s="312"/>
      <c r="CN49" s="312"/>
      <c r="CO49" s="312"/>
      <c r="CP49" s="312"/>
      <c r="CQ49" s="312"/>
      <c r="CR49" s="312"/>
      <c r="CS49" s="312"/>
      <c r="CT49" s="312"/>
      <c r="CU49" s="312"/>
      <c r="CV49" s="312"/>
      <c r="CW49" s="312"/>
      <c r="CX49" s="312"/>
      <c r="CY49" s="312"/>
      <c r="CZ49" s="312"/>
      <c r="DA49" s="312"/>
      <c r="DB49" s="312"/>
      <c r="DC49" s="312"/>
      <c r="DD49" s="312"/>
      <c r="DE49" s="312"/>
      <c r="DF49" s="312"/>
      <c r="DG49" s="312"/>
      <c r="DH49" s="312"/>
      <c r="DI49" s="312"/>
      <c r="DJ49" s="312"/>
      <c r="DK49" s="312"/>
      <c r="DL49" s="312"/>
      <c r="DM49" s="312"/>
      <c r="DN49" s="312"/>
      <c r="DO49" s="312"/>
      <c r="DP49" s="312"/>
      <c r="DQ49" s="312"/>
      <c r="DR49" s="312"/>
      <c r="DS49" s="312"/>
      <c r="DT49" s="312"/>
      <c r="DU49" s="312"/>
      <c r="DV49" s="312"/>
      <c r="DW49" s="312"/>
      <c r="DX49" s="312"/>
      <c r="DY49" s="312"/>
      <c r="DZ49" s="312"/>
      <c r="EA49" s="312"/>
      <c r="EB49" s="312"/>
      <c r="EC49" s="312"/>
      <c r="ED49" s="312"/>
      <c r="EE49" s="312"/>
      <c r="EF49" s="312"/>
      <c r="EG49" s="312"/>
      <c r="EH49" s="312"/>
      <c r="EI49" s="312"/>
      <c r="EJ49" s="312"/>
      <c r="EK49" s="312"/>
      <c r="EL49" s="312"/>
      <c r="EM49" s="312"/>
      <c r="EN49" s="312"/>
      <c r="EO49" s="312"/>
      <c r="EP49" s="312"/>
      <c r="EQ49" s="312"/>
      <c r="ER49" s="312"/>
      <c r="ES49" s="312"/>
      <c r="ET49" s="312"/>
      <c r="EU49" s="312"/>
      <c r="EV49" s="312"/>
      <c r="EW49" s="312"/>
      <c r="EX49" s="312"/>
      <c r="EY49" s="312"/>
      <c r="EZ49" s="312"/>
      <c r="FA49" s="312"/>
      <c r="FB49" s="312"/>
      <c r="FC49" s="312"/>
      <c r="FD49" s="312"/>
      <c r="FE49" s="312"/>
      <c r="FF49" s="312"/>
      <c r="FG49" s="312"/>
      <c r="FH49" s="312"/>
      <c r="FI49" s="312"/>
      <c r="FJ49" s="312"/>
      <c r="FK49" s="312"/>
      <c r="FL49" s="312"/>
      <c r="FM49" s="312"/>
      <c r="FN49" s="312"/>
      <c r="FO49" s="312"/>
      <c r="FP49" s="312"/>
      <c r="FQ49" s="312"/>
      <c r="FR49" s="312"/>
      <c r="FS49" s="312"/>
      <c r="FT49" s="312"/>
      <c r="FU49" s="312"/>
      <c r="FV49" s="312"/>
      <c r="FW49" s="312"/>
      <c r="FX49" s="312"/>
      <c r="FY49" s="312"/>
      <c r="FZ49" s="312"/>
      <c r="GA49" s="312"/>
      <c r="GB49" s="312"/>
      <c r="GC49" s="312"/>
      <c r="GD49" s="312"/>
      <c r="GE49" s="312"/>
      <c r="GF49" s="312"/>
      <c r="GG49" s="312"/>
      <c r="GH49" s="312"/>
      <c r="GI49" s="312"/>
      <c r="GJ49" s="312"/>
      <c r="GK49" s="312"/>
      <c r="GL49" s="312"/>
      <c r="GM49" s="312"/>
      <c r="GN49" s="312"/>
      <c r="GO49" s="312"/>
      <c r="GP49" s="312"/>
      <c r="GQ49" s="312"/>
      <c r="GR49" s="312"/>
      <c r="GS49" s="312"/>
      <c r="GT49" s="312"/>
      <c r="GU49" s="312"/>
      <c r="GV49" s="312"/>
      <c r="GW49" s="312"/>
      <c r="GX49" s="312"/>
      <c r="GY49" s="312"/>
      <c r="GZ49" s="312"/>
      <c r="HA49" s="312"/>
      <c r="HB49" s="312"/>
      <c r="HC49" s="312"/>
      <c r="HD49" s="312"/>
      <c r="HE49" s="312"/>
      <c r="HF49" s="312"/>
      <c r="HG49" s="312"/>
      <c r="HH49" s="312"/>
      <c r="HI49" s="312"/>
      <c r="HJ49" s="312"/>
    </row>
    <row r="50" spans="1:218" s="72" customFormat="1" ht="16.5" customHeight="1" x14ac:dyDescent="0.3">
      <c r="A50" s="119"/>
      <c r="D50" s="557"/>
      <c r="E50" s="558"/>
      <c r="F50" s="558"/>
      <c r="G50" s="558"/>
      <c r="H50" s="559"/>
      <c r="J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19"/>
      <c r="DV50" s="119"/>
      <c r="DW50" s="119"/>
      <c r="DX50" s="119"/>
      <c r="DY50" s="119"/>
      <c r="DZ50" s="119"/>
      <c r="EA50" s="119"/>
      <c r="EB50" s="119"/>
      <c r="EC50" s="119"/>
      <c r="ED50" s="119"/>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row>
    <row r="51" spans="1:218" s="72" customFormat="1" ht="16.5" customHeight="1" x14ac:dyDescent="0.3">
      <c r="A51" s="119"/>
      <c r="D51" s="560"/>
      <c r="E51" s="561"/>
      <c r="F51" s="561"/>
      <c r="G51" s="561"/>
      <c r="H51" s="562"/>
      <c r="J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19"/>
      <c r="DV51" s="119"/>
      <c r="DW51" s="119"/>
      <c r="DX51" s="119"/>
      <c r="DY51" s="119"/>
      <c r="DZ51" s="119"/>
      <c r="EA51" s="119"/>
      <c r="EB51" s="119"/>
      <c r="EC51" s="119"/>
      <c r="ED51" s="119"/>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row>
    <row r="52" spans="1:218" s="72" customFormat="1" ht="16.5" customHeight="1" x14ac:dyDescent="0.3">
      <c r="A52" s="119"/>
      <c r="D52" s="76"/>
      <c r="E52" s="76"/>
      <c r="F52" s="76"/>
      <c r="G52" s="76"/>
      <c r="H52" s="76"/>
      <c r="J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c r="CN52" s="119"/>
      <c r="CO52" s="119"/>
      <c r="CP52" s="119"/>
      <c r="CQ52" s="119"/>
      <c r="CR52" s="119"/>
      <c r="CS52" s="119"/>
      <c r="CT52" s="119"/>
      <c r="CU52" s="119"/>
      <c r="CV52" s="119"/>
      <c r="CW52" s="119"/>
      <c r="CX52" s="119"/>
      <c r="CY52" s="119"/>
      <c r="CZ52" s="119"/>
      <c r="DA52" s="119"/>
      <c r="DB52" s="119"/>
      <c r="DC52" s="119"/>
      <c r="DD52" s="119"/>
      <c r="DE52" s="119"/>
      <c r="DF52" s="119"/>
      <c r="DG52" s="119"/>
      <c r="DH52" s="119"/>
      <c r="DI52" s="119"/>
      <c r="DJ52" s="119"/>
      <c r="DK52" s="119"/>
      <c r="DL52" s="119"/>
      <c r="DM52" s="119"/>
      <c r="DN52" s="119"/>
      <c r="DO52" s="119"/>
      <c r="DP52" s="119"/>
      <c r="DQ52" s="119"/>
      <c r="DR52" s="119"/>
      <c r="DS52" s="119"/>
      <c r="DT52" s="119"/>
      <c r="DU52" s="119"/>
      <c r="DV52" s="119"/>
      <c r="DW52" s="119"/>
      <c r="DX52" s="119"/>
      <c r="DY52" s="119"/>
      <c r="DZ52" s="119"/>
      <c r="EA52" s="119"/>
      <c r="EB52" s="119"/>
      <c r="EC52" s="119"/>
      <c r="ED52" s="119"/>
      <c r="EE52" s="119"/>
      <c r="EF52" s="119"/>
      <c r="EG52" s="119"/>
      <c r="EH52" s="119"/>
      <c r="EI52" s="119"/>
      <c r="EJ52" s="119"/>
      <c r="EK52" s="119"/>
      <c r="EL52" s="119"/>
      <c r="EM52" s="119"/>
      <c r="EN52" s="119"/>
      <c r="EO52" s="119"/>
      <c r="EP52" s="119"/>
      <c r="EQ52" s="119"/>
      <c r="ER52" s="119"/>
      <c r="ES52" s="119"/>
      <c r="ET52" s="119"/>
      <c r="EU52" s="119"/>
      <c r="EV52" s="119"/>
      <c r="EW52" s="119"/>
      <c r="EX52" s="119"/>
      <c r="EY52" s="119"/>
      <c r="EZ52" s="119"/>
      <c r="FA52" s="119"/>
      <c r="FB52" s="119"/>
      <c r="FC52" s="119"/>
      <c r="FD52" s="119"/>
      <c r="FE52" s="119"/>
      <c r="FF52" s="119"/>
      <c r="FG52" s="119"/>
      <c r="FH52" s="119"/>
      <c r="FI52" s="119"/>
      <c r="FJ52" s="119"/>
      <c r="FK52" s="119"/>
      <c r="FL52" s="119"/>
      <c r="FM52" s="119"/>
      <c r="FN52" s="119"/>
      <c r="FO52" s="119"/>
      <c r="FP52" s="119"/>
      <c r="FQ52" s="119"/>
      <c r="FR52" s="119"/>
      <c r="FS52" s="119"/>
      <c r="FT52" s="119"/>
      <c r="FU52" s="119"/>
      <c r="FV52" s="119"/>
      <c r="FW52" s="119"/>
      <c r="FX52" s="119"/>
      <c r="FY52" s="119"/>
      <c r="FZ52" s="119"/>
      <c r="GA52" s="119"/>
      <c r="GB52" s="119"/>
      <c r="GC52" s="119"/>
      <c r="GD52" s="119"/>
      <c r="GE52" s="119"/>
      <c r="GF52" s="119"/>
      <c r="GG52" s="119"/>
      <c r="GH52" s="119"/>
      <c r="GI52" s="119"/>
      <c r="GJ52" s="119"/>
      <c r="GK52" s="119"/>
      <c r="GL52" s="119"/>
      <c r="GM52" s="119"/>
      <c r="GN52" s="119"/>
      <c r="GO52" s="119"/>
      <c r="GP52" s="119"/>
      <c r="GQ52" s="119"/>
      <c r="GR52" s="119"/>
      <c r="GS52" s="119"/>
      <c r="GT52" s="119"/>
      <c r="GU52" s="119"/>
      <c r="GV52" s="119"/>
      <c r="GW52" s="119"/>
      <c r="GX52" s="119"/>
      <c r="GY52" s="119"/>
      <c r="GZ52" s="119"/>
      <c r="HA52" s="119"/>
      <c r="HB52" s="119"/>
      <c r="HC52" s="119"/>
      <c r="HD52" s="119"/>
      <c r="HE52" s="119"/>
      <c r="HF52" s="119"/>
      <c r="HG52" s="119"/>
      <c r="HH52" s="119"/>
      <c r="HI52" s="119"/>
      <c r="HJ52" s="119"/>
    </row>
    <row r="53" spans="1:218" s="72" customFormat="1" ht="30" customHeight="1" x14ac:dyDescent="0.3">
      <c r="A53" s="119"/>
      <c r="D53" s="307" t="s">
        <v>526</v>
      </c>
      <c r="E53" s="73"/>
      <c r="F53" s="73"/>
      <c r="G53" s="551" t="str">
        <f>IF(D44&lt;&gt;"","bitte weiter mit Schritt 4","")</f>
        <v/>
      </c>
      <c r="H53" s="551"/>
      <c r="J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19"/>
      <c r="CM53" s="119"/>
      <c r="CN53" s="119"/>
      <c r="CO53" s="119"/>
      <c r="CP53" s="119"/>
      <c r="CQ53" s="119"/>
      <c r="CR53" s="119"/>
      <c r="CS53" s="119"/>
      <c r="CT53" s="119"/>
      <c r="CU53" s="119"/>
      <c r="CV53" s="119"/>
      <c r="CW53" s="119"/>
      <c r="CX53" s="119"/>
      <c r="CY53" s="119"/>
      <c r="CZ53" s="119"/>
      <c r="DA53" s="119"/>
      <c r="DB53" s="119"/>
      <c r="DC53" s="119"/>
      <c r="DD53" s="119"/>
      <c r="DE53" s="119"/>
      <c r="DF53" s="119"/>
      <c r="DG53" s="119"/>
      <c r="DH53" s="119"/>
      <c r="DI53" s="119"/>
      <c r="DJ53" s="119"/>
      <c r="DK53" s="119"/>
      <c r="DL53" s="119"/>
      <c r="DM53" s="119"/>
      <c r="DN53" s="119"/>
      <c r="DO53" s="119"/>
      <c r="DP53" s="119"/>
      <c r="DQ53" s="119"/>
      <c r="DR53" s="119"/>
      <c r="DS53" s="119"/>
      <c r="DT53" s="119"/>
      <c r="DU53" s="119"/>
      <c r="DV53" s="119"/>
      <c r="DW53" s="119"/>
      <c r="DX53" s="119"/>
      <c r="DY53" s="119"/>
      <c r="DZ53" s="119"/>
      <c r="EA53" s="119"/>
      <c r="EB53" s="119"/>
      <c r="EC53" s="119"/>
      <c r="ED53" s="119"/>
      <c r="EE53" s="119"/>
      <c r="EF53" s="119"/>
      <c r="EG53" s="119"/>
      <c r="EH53" s="119"/>
      <c r="EI53" s="119"/>
      <c r="EJ53" s="119"/>
      <c r="EK53" s="119"/>
      <c r="EL53" s="119"/>
      <c r="EM53" s="119"/>
      <c r="EN53" s="119"/>
      <c r="EO53" s="119"/>
      <c r="EP53" s="119"/>
      <c r="EQ53" s="119"/>
      <c r="ER53" s="119"/>
      <c r="ES53" s="119"/>
      <c r="ET53" s="119"/>
      <c r="EU53" s="119"/>
      <c r="EV53" s="119"/>
      <c r="EW53" s="119"/>
      <c r="EX53" s="119"/>
      <c r="EY53" s="119"/>
      <c r="EZ53" s="119"/>
      <c r="FA53" s="119"/>
      <c r="FB53" s="119"/>
      <c r="FC53" s="119"/>
      <c r="FD53" s="119"/>
      <c r="FE53" s="119"/>
      <c r="FF53" s="119"/>
      <c r="FG53" s="119"/>
      <c r="FH53" s="119"/>
      <c r="FI53" s="119"/>
      <c r="FJ53" s="119"/>
      <c r="FK53" s="119"/>
      <c r="FL53" s="119"/>
      <c r="FM53" s="119"/>
      <c r="FN53" s="119"/>
      <c r="FO53" s="119"/>
      <c r="FP53" s="119"/>
      <c r="FQ53" s="119"/>
      <c r="FR53" s="119"/>
      <c r="FS53" s="119"/>
      <c r="FT53" s="119"/>
      <c r="FU53" s="119"/>
      <c r="FV53" s="119"/>
      <c r="FW53" s="119"/>
      <c r="FX53" s="119"/>
      <c r="FY53" s="119"/>
      <c r="FZ53" s="119"/>
      <c r="GA53" s="119"/>
      <c r="GB53" s="119"/>
      <c r="GC53" s="119"/>
      <c r="GD53" s="119"/>
      <c r="GE53" s="119"/>
      <c r="GF53" s="119"/>
      <c r="GG53" s="119"/>
      <c r="GH53" s="119"/>
      <c r="GI53" s="119"/>
      <c r="GJ53" s="119"/>
      <c r="GK53" s="119"/>
      <c r="GL53" s="119"/>
      <c r="GM53" s="119"/>
      <c r="GN53" s="119"/>
      <c r="GO53" s="119"/>
      <c r="GP53" s="119"/>
      <c r="GQ53" s="119"/>
      <c r="GR53" s="119"/>
      <c r="GS53" s="119"/>
      <c r="GT53" s="119"/>
      <c r="GU53" s="119"/>
      <c r="GV53" s="119"/>
      <c r="GW53" s="119"/>
      <c r="GX53" s="119"/>
      <c r="GY53" s="119"/>
      <c r="GZ53" s="119"/>
      <c r="HA53" s="119"/>
      <c r="HB53" s="119"/>
      <c r="HC53" s="119"/>
      <c r="HD53" s="119"/>
      <c r="HE53" s="119"/>
      <c r="HF53" s="119"/>
      <c r="HG53" s="119"/>
      <c r="HH53" s="119"/>
      <c r="HI53" s="119"/>
      <c r="HJ53" s="119"/>
    </row>
    <row r="54" spans="1:218" s="72" customFormat="1" ht="16.5" customHeight="1" x14ac:dyDescent="0.3">
      <c r="A54" s="119"/>
      <c r="D54" s="76"/>
      <c r="E54" s="76"/>
      <c r="F54" s="76"/>
      <c r="G54" s="76"/>
      <c r="H54" s="76"/>
      <c r="J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c r="CD54" s="119"/>
      <c r="CE54" s="119"/>
      <c r="CF54" s="119"/>
      <c r="CG54" s="119"/>
      <c r="CH54" s="119"/>
      <c r="CI54" s="119"/>
      <c r="CJ54" s="119"/>
      <c r="CK54" s="119"/>
      <c r="CL54" s="119"/>
      <c r="CM54" s="119"/>
      <c r="CN54" s="119"/>
      <c r="CO54" s="119"/>
      <c r="CP54" s="119"/>
      <c r="CQ54" s="119"/>
      <c r="CR54" s="119"/>
      <c r="CS54" s="119"/>
      <c r="CT54" s="119"/>
      <c r="CU54" s="119"/>
      <c r="CV54" s="119"/>
      <c r="CW54" s="119"/>
      <c r="CX54" s="119"/>
      <c r="CY54" s="119"/>
      <c r="CZ54" s="119"/>
      <c r="DA54" s="119"/>
      <c r="DB54" s="119"/>
      <c r="DC54" s="119"/>
      <c r="DD54" s="119"/>
      <c r="DE54" s="119"/>
      <c r="DF54" s="119"/>
      <c r="DG54" s="119"/>
      <c r="DH54" s="119"/>
      <c r="DI54" s="119"/>
      <c r="DJ54" s="119"/>
      <c r="DK54" s="119"/>
      <c r="DL54" s="119"/>
      <c r="DM54" s="119"/>
      <c r="DN54" s="119"/>
      <c r="DO54" s="119"/>
      <c r="DP54" s="119"/>
      <c r="DQ54" s="119"/>
      <c r="DR54" s="119"/>
      <c r="DS54" s="119"/>
      <c r="DT54" s="119"/>
      <c r="DU54" s="119"/>
      <c r="DV54" s="119"/>
      <c r="DW54" s="119"/>
      <c r="DX54" s="119"/>
      <c r="DY54" s="119"/>
      <c r="DZ54" s="119"/>
      <c r="EA54" s="119"/>
      <c r="EB54" s="119"/>
      <c r="EC54" s="119"/>
      <c r="ED54" s="119"/>
      <c r="EE54" s="119"/>
      <c r="EF54" s="119"/>
      <c r="EG54" s="119"/>
      <c r="EH54" s="119"/>
      <c r="EI54" s="119"/>
      <c r="EJ54" s="119"/>
      <c r="EK54" s="119"/>
      <c r="EL54" s="119"/>
      <c r="EM54" s="119"/>
      <c r="EN54" s="119"/>
      <c r="EO54" s="119"/>
      <c r="EP54" s="119"/>
      <c r="EQ54" s="119"/>
      <c r="ER54" s="119"/>
      <c r="ES54" s="119"/>
      <c r="ET54" s="119"/>
      <c r="EU54" s="119"/>
      <c r="EV54" s="119"/>
      <c r="EW54" s="119"/>
      <c r="EX54" s="119"/>
      <c r="EY54" s="119"/>
      <c r="EZ54" s="119"/>
      <c r="FA54" s="119"/>
      <c r="FB54" s="119"/>
      <c r="FC54" s="119"/>
      <c r="FD54" s="119"/>
      <c r="FE54" s="119"/>
      <c r="FF54" s="119"/>
      <c r="FG54" s="119"/>
      <c r="FH54" s="119"/>
      <c r="FI54" s="119"/>
      <c r="FJ54" s="119"/>
      <c r="FK54" s="119"/>
      <c r="FL54" s="119"/>
      <c r="FM54" s="119"/>
      <c r="FN54" s="119"/>
      <c r="FO54" s="119"/>
      <c r="FP54" s="119"/>
      <c r="FQ54" s="119"/>
      <c r="FR54" s="119"/>
      <c r="FS54" s="119"/>
      <c r="FT54" s="119"/>
      <c r="FU54" s="119"/>
      <c r="FV54" s="119"/>
      <c r="FW54" s="119"/>
      <c r="FX54" s="119"/>
      <c r="FY54" s="119"/>
      <c r="FZ54" s="119"/>
      <c r="GA54" s="119"/>
      <c r="GB54" s="119"/>
      <c r="GC54" s="119"/>
      <c r="GD54" s="119"/>
      <c r="GE54" s="119"/>
      <c r="GF54" s="119"/>
      <c r="GG54" s="119"/>
      <c r="GH54" s="119"/>
      <c r="GI54" s="119"/>
      <c r="GJ54" s="119"/>
      <c r="GK54" s="119"/>
      <c r="GL54" s="119"/>
      <c r="GM54" s="119"/>
      <c r="GN54" s="119"/>
      <c r="GO54" s="119"/>
      <c r="GP54" s="119"/>
      <c r="GQ54" s="119"/>
      <c r="GR54" s="119"/>
      <c r="GS54" s="119"/>
      <c r="GT54" s="119"/>
      <c r="GU54" s="119"/>
      <c r="GV54" s="119"/>
      <c r="GW54" s="119"/>
      <c r="GX54" s="119"/>
      <c r="GY54" s="119"/>
      <c r="GZ54" s="119"/>
      <c r="HA54" s="119"/>
      <c r="HB54" s="119"/>
      <c r="HC54" s="119"/>
      <c r="HD54" s="119"/>
      <c r="HE54" s="119"/>
      <c r="HF54" s="119"/>
      <c r="HG54" s="119"/>
      <c r="HH54" s="119"/>
      <c r="HI54" s="119"/>
      <c r="HJ54" s="119"/>
    </row>
    <row r="55" spans="1:218" s="72" customFormat="1" ht="30" customHeight="1" x14ac:dyDescent="0.3">
      <c r="A55" s="119"/>
      <c r="C55" s="552" t="s">
        <v>525</v>
      </c>
      <c r="D55" s="552"/>
      <c r="E55" s="552"/>
      <c r="F55" s="552"/>
      <c r="G55" s="552"/>
      <c r="H55" s="552"/>
      <c r="J55" s="119"/>
      <c r="L55" s="552"/>
      <c r="M55" s="552"/>
      <c r="N55" s="552"/>
      <c r="O55" s="552"/>
      <c r="P55" s="552"/>
      <c r="Q55" s="552"/>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19"/>
      <c r="CB55" s="119"/>
      <c r="CC55" s="119"/>
      <c r="CD55" s="119"/>
      <c r="CE55" s="119"/>
      <c r="CF55" s="119"/>
      <c r="CG55" s="119"/>
      <c r="CH55" s="119"/>
      <c r="CI55" s="119"/>
      <c r="CJ55" s="119"/>
      <c r="CK55" s="119"/>
      <c r="CL55" s="119"/>
      <c r="CM55" s="119"/>
      <c r="CN55" s="119"/>
      <c r="CO55" s="119"/>
      <c r="CP55" s="119"/>
      <c r="CQ55" s="119"/>
      <c r="CR55" s="119"/>
      <c r="CS55" s="119"/>
      <c r="CT55" s="119"/>
      <c r="CU55" s="119"/>
      <c r="CV55" s="119"/>
      <c r="CW55" s="119"/>
      <c r="CX55" s="119"/>
      <c r="CY55" s="119"/>
      <c r="CZ55" s="119"/>
      <c r="DA55" s="119"/>
      <c r="DB55" s="119"/>
      <c r="DC55" s="119"/>
      <c r="DD55" s="119"/>
      <c r="DE55" s="119"/>
      <c r="DF55" s="119"/>
      <c r="DG55" s="119"/>
      <c r="DH55" s="119"/>
      <c r="DI55" s="119"/>
      <c r="DJ55" s="119"/>
      <c r="DK55" s="119"/>
      <c r="DL55" s="119"/>
      <c r="DM55" s="119"/>
      <c r="DN55" s="119"/>
      <c r="DO55" s="119"/>
      <c r="DP55" s="119"/>
      <c r="DQ55" s="119"/>
      <c r="DR55" s="119"/>
      <c r="DS55" s="119"/>
      <c r="DT55" s="119"/>
      <c r="DU55" s="119"/>
      <c r="DV55" s="119"/>
      <c r="DW55" s="119"/>
      <c r="DX55" s="119"/>
      <c r="DY55" s="119"/>
      <c r="DZ55" s="119"/>
      <c r="EA55" s="119"/>
      <c r="EB55" s="119"/>
      <c r="EC55" s="119"/>
      <c r="ED55" s="119"/>
      <c r="EE55" s="119"/>
      <c r="EF55" s="119"/>
      <c r="EG55" s="119"/>
      <c r="EH55" s="119"/>
      <c r="EI55" s="119"/>
      <c r="EJ55" s="119"/>
      <c r="EK55" s="119"/>
      <c r="EL55" s="119"/>
      <c r="EM55" s="119"/>
      <c r="EN55" s="119"/>
      <c r="EO55" s="119"/>
      <c r="EP55" s="119"/>
      <c r="EQ55" s="119"/>
      <c r="ER55" s="119"/>
      <c r="ES55" s="119"/>
      <c r="ET55" s="119"/>
      <c r="EU55" s="119"/>
      <c r="EV55" s="119"/>
      <c r="EW55" s="119"/>
      <c r="EX55" s="119"/>
      <c r="EY55" s="119"/>
      <c r="EZ55" s="119"/>
      <c r="FA55" s="119"/>
      <c r="FB55" s="119"/>
      <c r="FC55" s="119"/>
      <c r="FD55" s="119"/>
      <c r="FE55" s="119"/>
      <c r="FF55" s="119"/>
      <c r="FG55" s="119"/>
      <c r="FH55" s="119"/>
      <c r="FI55" s="119"/>
      <c r="FJ55" s="119"/>
      <c r="FK55" s="119"/>
      <c r="FL55" s="119"/>
      <c r="FM55" s="119"/>
      <c r="FN55" s="119"/>
      <c r="FO55" s="119"/>
      <c r="FP55" s="119"/>
      <c r="FQ55" s="119"/>
      <c r="FR55" s="119"/>
      <c r="FS55" s="119"/>
      <c r="FT55" s="119"/>
      <c r="FU55" s="119"/>
      <c r="FV55" s="119"/>
      <c r="FW55" s="119"/>
      <c r="FX55" s="119"/>
      <c r="FY55" s="119"/>
      <c r="FZ55" s="119"/>
      <c r="GA55" s="119"/>
      <c r="GB55" s="119"/>
      <c r="GC55" s="119"/>
      <c r="GD55" s="119"/>
      <c r="GE55" s="119"/>
      <c r="GF55" s="119"/>
      <c r="GG55" s="119"/>
      <c r="GH55" s="119"/>
      <c r="GI55" s="119"/>
      <c r="GJ55" s="119"/>
      <c r="GK55" s="119"/>
      <c r="GL55" s="119"/>
      <c r="GM55" s="119"/>
      <c r="GN55" s="119"/>
      <c r="GO55" s="119"/>
      <c r="GP55" s="119"/>
      <c r="GQ55" s="119"/>
      <c r="GR55" s="119"/>
      <c r="GS55" s="119"/>
      <c r="GT55" s="119"/>
      <c r="GU55" s="119"/>
      <c r="GV55" s="119"/>
      <c r="GW55" s="119"/>
      <c r="GX55" s="119"/>
      <c r="GY55" s="119"/>
      <c r="GZ55" s="119"/>
      <c r="HA55" s="119"/>
      <c r="HB55" s="119"/>
      <c r="HC55" s="119"/>
      <c r="HD55" s="119"/>
      <c r="HE55" s="119"/>
      <c r="HF55" s="119"/>
      <c r="HG55" s="119"/>
      <c r="HH55" s="119"/>
      <c r="HI55" s="119"/>
      <c r="HJ55" s="119"/>
    </row>
    <row r="56" spans="1:218" s="72" customFormat="1" ht="16.5" customHeight="1" x14ac:dyDescent="0.3">
      <c r="A56" s="119"/>
      <c r="D56" s="76"/>
      <c r="E56" s="76"/>
      <c r="F56" s="76"/>
      <c r="G56" s="76"/>
      <c r="H56" s="76"/>
      <c r="J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119"/>
      <c r="DG56" s="119"/>
      <c r="DH56" s="119"/>
      <c r="DI56" s="119"/>
      <c r="DJ56" s="119"/>
      <c r="DK56" s="119"/>
      <c r="DL56" s="119"/>
      <c r="DM56" s="119"/>
      <c r="DN56" s="119"/>
      <c r="DO56" s="119"/>
      <c r="DP56" s="119"/>
      <c r="DQ56" s="119"/>
      <c r="DR56" s="119"/>
      <c r="DS56" s="119"/>
      <c r="DT56" s="119"/>
      <c r="DU56" s="119"/>
      <c r="DV56" s="119"/>
      <c r="DW56" s="119"/>
      <c r="DX56" s="119"/>
      <c r="DY56" s="119"/>
      <c r="DZ56" s="119"/>
      <c r="EA56" s="119"/>
      <c r="EB56" s="119"/>
      <c r="EC56" s="119"/>
      <c r="ED56" s="119"/>
      <c r="EE56" s="119"/>
      <c r="EF56" s="119"/>
      <c r="EG56" s="119"/>
      <c r="EH56" s="119"/>
      <c r="EI56" s="119"/>
      <c r="EJ56" s="119"/>
      <c r="EK56" s="119"/>
      <c r="EL56" s="119"/>
      <c r="EM56" s="119"/>
      <c r="EN56" s="119"/>
      <c r="EO56" s="119"/>
      <c r="EP56" s="119"/>
      <c r="EQ56" s="119"/>
      <c r="ER56" s="119"/>
      <c r="ES56" s="119"/>
      <c r="ET56" s="119"/>
      <c r="EU56" s="119"/>
      <c r="EV56" s="119"/>
      <c r="EW56" s="119"/>
      <c r="EX56" s="119"/>
      <c r="EY56" s="119"/>
      <c r="EZ56" s="119"/>
      <c r="FA56" s="119"/>
      <c r="FB56" s="119"/>
      <c r="FC56" s="119"/>
      <c r="FD56" s="119"/>
      <c r="FE56" s="119"/>
      <c r="FF56" s="119"/>
      <c r="FG56" s="119"/>
      <c r="FH56" s="119"/>
      <c r="FI56" s="119"/>
      <c r="FJ56" s="119"/>
      <c r="FK56" s="119"/>
      <c r="FL56" s="119"/>
      <c r="FM56" s="119"/>
      <c r="FN56" s="119"/>
      <c r="FO56" s="119"/>
      <c r="FP56" s="119"/>
      <c r="FQ56" s="119"/>
      <c r="FR56" s="119"/>
      <c r="FS56" s="119"/>
      <c r="FT56" s="119"/>
      <c r="FU56" s="119"/>
      <c r="FV56" s="119"/>
      <c r="FW56" s="119"/>
      <c r="FX56" s="119"/>
      <c r="FY56" s="119"/>
      <c r="FZ56" s="119"/>
      <c r="GA56" s="119"/>
      <c r="GB56" s="119"/>
      <c r="GC56" s="119"/>
      <c r="GD56" s="119"/>
      <c r="GE56" s="119"/>
      <c r="GF56" s="119"/>
      <c r="GG56" s="119"/>
      <c r="GH56" s="119"/>
      <c r="GI56" s="119"/>
      <c r="GJ56" s="119"/>
      <c r="GK56" s="119"/>
      <c r="GL56" s="119"/>
      <c r="GM56" s="119"/>
      <c r="GN56" s="119"/>
      <c r="GO56" s="119"/>
      <c r="GP56" s="119"/>
      <c r="GQ56" s="119"/>
      <c r="GR56" s="119"/>
      <c r="GS56" s="119"/>
      <c r="GT56" s="119"/>
      <c r="GU56" s="119"/>
      <c r="GV56" s="119"/>
      <c r="GW56" s="119"/>
      <c r="GX56" s="119"/>
      <c r="GY56" s="119"/>
      <c r="GZ56" s="119"/>
      <c r="HA56" s="119"/>
      <c r="HB56" s="119"/>
      <c r="HC56" s="119"/>
      <c r="HD56" s="119"/>
      <c r="HE56" s="119"/>
      <c r="HF56" s="119"/>
      <c r="HG56" s="119"/>
      <c r="HH56" s="119"/>
      <c r="HI56" s="119"/>
      <c r="HJ56" s="119"/>
    </row>
    <row r="57" spans="1:218" s="72" customFormat="1" ht="30" customHeight="1" x14ac:dyDescent="0.3">
      <c r="A57" s="119"/>
      <c r="D57" s="563" t="s">
        <v>524</v>
      </c>
      <c r="E57" s="563"/>
      <c r="F57" s="311"/>
      <c r="G57" s="564"/>
      <c r="H57" s="564"/>
      <c r="J57" s="119"/>
      <c r="M57" s="299" t="s">
        <v>202</v>
      </c>
      <c r="N57" s="299" t="s">
        <v>517</v>
      </c>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119"/>
      <c r="DZ57" s="119"/>
      <c r="EA57" s="119"/>
      <c r="EB57" s="119"/>
      <c r="EC57" s="119"/>
      <c r="ED57" s="119"/>
      <c r="EE57" s="119"/>
      <c r="EF57" s="119"/>
      <c r="EG57" s="119"/>
      <c r="EH57" s="119"/>
      <c r="EI57" s="119"/>
      <c r="EJ57" s="119"/>
      <c r="EK57" s="119"/>
      <c r="EL57" s="119"/>
      <c r="EM57" s="119"/>
      <c r="EN57" s="119"/>
      <c r="EO57" s="119"/>
      <c r="EP57" s="119"/>
      <c r="EQ57" s="119"/>
      <c r="ER57" s="119"/>
      <c r="ES57" s="119"/>
      <c r="ET57" s="119"/>
      <c r="EU57" s="119"/>
      <c r="EV57" s="119"/>
      <c r="EW57" s="119"/>
      <c r="EX57" s="119"/>
      <c r="EY57" s="119"/>
      <c r="EZ57" s="119"/>
      <c r="FA57" s="119"/>
      <c r="FB57" s="119"/>
      <c r="FC57" s="119"/>
      <c r="FD57" s="119"/>
      <c r="FE57" s="119"/>
      <c r="FF57" s="119"/>
      <c r="FG57" s="119"/>
      <c r="FH57" s="119"/>
      <c r="FI57" s="119"/>
      <c r="FJ57" s="119"/>
      <c r="FK57" s="119"/>
      <c r="FL57" s="119"/>
      <c r="FM57" s="119"/>
      <c r="FN57" s="119"/>
      <c r="FO57" s="119"/>
      <c r="FP57" s="119"/>
      <c r="FQ57" s="119"/>
      <c r="FR57" s="119"/>
      <c r="FS57" s="119"/>
      <c r="FT57" s="119"/>
      <c r="FU57" s="119"/>
      <c r="FV57" s="119"/>
      <c r="FW57" s="119"/>
      <c r="FX57" s="119"/>
      <c r="FY57" s="119"/>
      <c r="FZ57" s="119"/>
      <c r="GA57" s="119"/>
      <c r="GB57" s="119"/>
      <c r="GC57" s="119"/>
      <c r="GD57" s="119"/>
      <c r="GE57" s="119"/>
      <c r="GF57" s="119"/>
      <c r="GG57" s="119"/>
      <c r="GH57" s="119"/>
      <c r="GI57" s="119"/>
      <c r="GJ57" s="119"/>
      <c r="GK57" s="119"/>
      <c r="GL57" s="119"/>
      <c r="GM57" s="119"/>
      <c r="GN57" s="119"/>
      <c r="GO57" s="119"/>
      <c r="GP57" s="119"/>
      <c r="GQ57" s="119"/>
      <c r="GR57" s="119"/>
      <c r="GS57" s="119"/>
      <c r="GT57" s="119"/>
      <c r="GU57" s="119"/>
      <c r="GV57" s="119"/>
      <c r="GW57" s="119"/>
      <c r="GX57" s="119"/>
      <c r="GY57" s="119"/>
      <c r="GZ57" s="119"/>
      <c r="HA57" s="119"/>
      <c r="HB57" s="119"/>
      <c r="HC57" s="119"/>
      <c r="HD57" s="119"/>
      <c r="HE57" s="119"/>
      <c r="HF57" s="119"/>
      <c r="HG57" s="119"/>
      <c r="HH57" s="119"/>
      <c r="HI57" s="119"/>
      <c r="HJ57" s="119"/>
    </row>
    <row r="58" spans="1:218" s="72" customFormat="1" ht="16.5" customHeight="1" x14ac:dyDescent="0.3">
      <c r="A58" s="119"/>
      <c r="D58" s="310"/>
      <c r="E58" s="310"/>
      <c r="F58" s="310"/>
      <c r="G58" s="309"/>
      <c r="H58" s="309"/>
      <c r="J58" s="119"/>
      <c r="M58" s="299" t="s">
        <v>203</v>
      </c>
      <c r="N58" s="299" t="s">
        <v>523</v>
      </c>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19"/>
      <c r="CB58" s="119"/>
      <c r="CC58" s="119"/>
      <c r="CD58" s="119"/>
      <c r="CE58" s="119"/>
      <c r="CF58" s="119"/>
      <c r="CG58" s="119"/>
      <c r="CH58" s="119"/>
      <c r="CI58" s="119"/>
      <c r="CJ58" s="119"/>
      <c r="CK58" s="119"/>
      <c r="CL58" s="119"/>
      <c r="CM58" s="119"/>
      <c r="CN58" s="119"/>
      <c r="CO58" s="119"/>
      <c r="CP58" s="119"/>
      <c r="CQ58" s="119"/>
      <c r="CR58" s="119"/>
      <c r="CS58" s="119"/>
      <c r="CT58" s="119"/>
      <c r="CU58" s="119"/>
      <c r="CV58" s="119"/>
      <c r="CW58" s="119"/>
      <c r="CX58" s="119"/>
      <c r="CY58" s="119"/>
      <c r="CZ58" s="119"/>
      <c r="DA58" s="119"/>
      <c r="DB58" s="119"/>
      <c r="DC58" s="119"/>
      <c r="DD58" s="119"/>
      <c r="DE58" s="119"/>
      <c r="DF58" s="119"/>
      <c r="DG58" s="119"/>
      <c r="DH58" s="119"/>
      <c r="DI58" s="119"/>
      <c r="DJ58" s="119"/>
      <c r="DK58" s="119"/>
      <c r="DL58" s="119"/>
      <c r="DM58" s="119"/>
      <c r="DN58" s="119"/>
      <c r="DO58" s="119"/>
      <c r="DP58" s="119"/>
      <c r="DQ58" s="119"/>
      <c r="DR58" s="119"/>
      <c r="DS58" s="119"/>
      <c r="DT58" s="119"/>
      <c r="DU58" s="119"/>
      <c r="DV58" s="119"/>
      <c r="DW58" s="119"/>
      <c r="DX58" s="119"/>
      <c r="DY58" s="119"/>
      <c r="DZ58" s="119"/>
      <c r="EA58" s="119"/>
      <c r="EB58" s="119"/>
      <c r="EC58" s="119"/>
      <c r="ED58" s="119"/>
      <c r="EE58" s="119"/>
      <c r="EF58" s="119"/>
      <c r="EG58" s="119"/>
      <c r="EH58" s="119"/>
      <c r="EI58" s="119"/>
      <c r="EJ58" s="119"/>
      <c r="EK58" s="119"/>
      <c r="EL58" s="119"/>
      <c r="EM58" s="119"/>
      <c r="EN58" s="119"/>
      <c r="EO58" s="119"/>
      <c r="EP58" s="119"/>
      <c r="EQ58" s="119"/>
      <c r="ER58" s="119"/>
      <c r="ES58" s="119"/>
      <c r="ET58" s="119"/>
      <c r="EU58" s="119"/>
      <c r="EV58" s="119"/>
      <c r="EW58" s="119"/>
      <c r="EX58" s="119"/>
      <c r="EY58" s="119"/>
      <c r="EZ58" s="119"/>
      <c r="FA58" s="119"/>
      <c r="FB58" s="119"/>
      <c r="FC58" s="119"/>
      <c r="FD58" s="119"/>
      <c r="FE58" s="119"/>
      <c r="FF58" s="119"/>
      <c r="FG58" s="119"/>
      <c r="FH58" s="119"/>
      <c r="FI58" s="119"/>
      <c r="FJ58" s="119"/>
      <c r="FK58" s="119"/>
      <c r="FL58" s="119"/>
      <c r="FM58" s="119"/>
      <c r="FN58" s="119"/>
      <c r="FO58" s="119"/>
      <c r="FP58" s="119"/>
      <c r="FQ58" s="119"/>
      <c r="FR58" s="119"/>
      <c r="FS58" s="119"/>
      <c r="FT58" s="119"/>
      <c r="FU58" s="119"/>
      <c r="FV58" s="119"/>
      <c r="FW58" s="119"/>
      <c r="FX58" s="119"/>
      <c r="FY58" s="119"/>
      <c r="FZ58" s="119"/>
      <c r="GA58" s="119"/>
      <c r="GB58" s="119"/>
      <c r="GC58" s="119"/>
      <c r="GD58" s="119"/>
      <c r="GE58" s="119"/>
      <c r="GF58" s="119"/>
      <c r="GG58" s="119"/>
      <c r="GH58" s="119"/>
      <c r="GI58" s="119"/>
      <c r="GJ58" s="119"/>
      <c r="GK58" s="119"/>
      <c r="GL58" s="119"/>
      <c r="GM58" s="119"/>
      <c r="GN58" s="119"/>
      <c r="GO58" s="119"/>
      <c r="GP58" s="119"/>
      <c r="GQ58" s="119"/>
      <c r="GR58" s="119"/>
      <c r="GS58" s="119"/>
      <c r="GT58" s="119"/>
      <c r="GU58" s="119"/>
      <c r="GV58" s="119"/>
      <c r="GW58" s="119"/>
      <c r="GX58" s="119"/>
      <c r="GY58" s="119"/>
      <c r="GZ58" s="119"/>
      <c r="HA58" s="119"/>
      <c r="HB58" s="119"/>
      <c r="HC58" s="119"/>
      <c r="HD58" s="119"/>
      <c r="HE58" s="119"/>
      <c r="HF58" s="119"/>
      <c r="HG58" s="119"/>
      <c r="HH58" s="119"/>
      <c r="HI58" s="119"/>
      <c r="HJ58" s="119"/>
    </row>
    <row r="59" spans="1:218" s="72" customFormat="1" ht="30" customHeight="1" x14ac:dyDescent="0.3">
      <c r="A59" s="119"/>
      <c r="D59" s="307" t="s">
        <v>522</v>
      </c>
      <c r="E59" s="73"/>
      <c r="F59" s="73"/>
      <c r="G59" s="551" t="str">
        <f>IF(G57&lt;&gt;"",VLOOKUP(G57,M57:N58,2,FALSE),"")</f>
        <v/>
      </c>
      <c r="H59" s="551"/>
      <c r="J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BL59" s="119"/>
      <c r="BM59" s="119"/>
      <c r="BN59" s="119"/>
      <c r="BO59" s="119"/>
      <c r="BP59" s="119"/>
      <c r="BQ59" s="119"/>
      <c r="BR59" s="119"/>
      <c r="BS59" s="119"/>
      <c r="BT59" s="119"/>
      <c r="BU59" s="119"/>
      <c r="BV59" s="119"/>
      <c r="BW59" s="119"/>
      <c r="BX59" s="119"/>
      <c r="BY59" s="119"/>
      <c r="BZ59" s="119"/>
      <c r="CA59" s="119"/>
      <c r="CB59" s="119"/>
      <c r="CC59" s="119"/>
      <c r="CD59" s="119"/>
      <c r="CE59" s="119"/>
      <c r="CF59" s="119"/>
      <c r="CG59" s="119"/>
      <c r="CH59" s="119"/>
      <c r="CI59" s="119"/>
      <c r="CJ59" s="119"/>
      <c r="CK59" s="119"/>
      <c r="CL59" s="119"/>
      <c r="CM59" s="119"/>
      <c r="CN59" s="119"/>
      <c r="CO59" s="119"/>
      <c r="CP59" s="119"/>
      <c r="CQ59" s="119"/>
      <c r="CR59" s="119"/>
      <c r="CS59" s="119"/>
      <c r="CT59" s="119"/>
      <c r="CU59" s="119"/>
      <c r="CV59" s="119"/>
      <c r="CW59" s="119"/>
      <c r="CX59" s="119"/>
      <c r="CY59" s="119"/>
      <c r="CZ59" s="119"/>
      <c r="DA59" s="119"/>
      <c r="DB59" s="119"/>
      <c r="DC59" s="119"/>
      <c r="DD59" s="119"/>
      <c r="DE59" s="119"/>
      <c r="DF59" s="119"/>
      <c r="DG59" s="119"/>
      <c r="DH59" s="119"/>
      <c r="DI59" s="119"/>
      <c r="DJ59" s="119"/>
      <c r="DK59" s="119"/>
      <c r="DL59" s="119"/>
      <c r="DM59" s="119"/>
      <c r="DN59" s="119"/>
      <c r="DO59" s="119"/>
      <c r="DP59" s="119"/>
      <c r="DQ59" s="119"/>
      <c r="DR59" s="119"/>
      <c r="DS59" s="119"/>
      <c r="DT59" s="119"/>
      <c r="DU59" s="119"/>
      <c r="DV59" s="119"/>
      <c r="DW59" s="119"/>
      <c r="DX59" s="119"/>
      <c r="DY59" s="119"/>
      <c r="DZ59" s="119"/>
      <c r="EA59" s="119"/>
      <c r="EB59" s="119"/>
      <c r="EC59" s="119"/>
      <c r="ED59" s="119"/>
      <c r="EE59" s="119"/>
      <c r="EF59" s="119"/>
      <c r="EG59" s="119"/>
      <c r="EH59" s="119"/>
      <c r="EI59" s="119"/>
      <c r="EJ59" s="119"/>
      <c r="EK59" s="119"/>
      <c r="EL59" s="119"/>
      <c r="EM59" s="119"/>
      <c r="EN59" s="119"/>
      <c r="EO59" s="119"/>
      <c r="EP59" s="119"/>
      <c r="EQ59" s="119"/>
      <c r="ER59" s="119"/>
      <c r="ES59" s="119"/>
      <c r="ET59" s="119"/>
      <c r="EU59" s="119"/>
      <c r="EV59" s="119"/>
      <c r="EW59" s="119"/>
      <c r="EX59" s="119"/>
      <c r="EY59" s="119"/>
      <c r="EZ59" s="119"/>
      <c r="FA59" s="119"/>
      <c r="FB59" s="119"/>
      <c r="FC59" s="119"/>
      <c r="FD59" s="119"/>
      <c r="FE59" s="119"/>
      <c r="FF59" s="119"/>
      <c r="FG59" s="119"/>
      <c r="FH59" s="119"/>
      <c r="FI59" s="119"/>
      <c r="FJ59" s="119"/>
      <c r="FK59" s="119"/>
      <c r="FL59" s="119"/>
      <c r="FM59" s="119"/>
      <c r="FN59" s="119"/>
      <c r="FO59" s="119"/>
      <c r="FP59" s="119"/>
      <c r="FQ59" s="119"/>
      <c r="FR59" s="119"/>
      <c r="FS59" s="119"/>
      <c r="FT59" s="119"/>
      <c r="FU59" s="119"/>
      <c r="FV59" s="119"/>
      <c r="FW59" s="119"/>
      <c r="FX59" s="119"/>
      <c r="FY59" s="119"/>
      <c r="FZ59" s="119"/>
      <c r="GA59" s="119"/>
      <c r="GB59" s="119"/>
      <c r="GC59" s="119"/>
      <c r="GD59" s="119"/>
      <c r="GE59" s="119"/>
      <c r="GF59" s="119"/>
      <c r="GG59" s="119"/>
      <c r="GH59" s="119"/>
      <c r="GI59" s="119"/>
      <c r="GJ59" s="119"/>
      <c r="GK59" s="119"/>
      <c r="GL59" s="119"/>
      <c r="GM59" s="119"/>
      <c r="GN59" s="119"/>
      <c r="GO59" s="119"/>
      <c r="GP59" s="119"/>
      <c r="GQ59" s="119"/>
      <c r="GR59" s="119"/>
      <c r="GS59" s="119"/>
      <c r="GT59" s="119"/>
      <c r="GU59" s="119"/>
      <c r="GV59" s="119"/>
      <c r="GW59" s="119"/>
      <c r="GX59" s="119"/>
      <c r="GY59" s="119"/>
      <c r="GZ59" s="119"/>
      <c r="HA59" s="119"/>
      <c r="HB59" s="119"/>
      <c r="HC59" s="119"/>
      <c r="HD59" s="119"/>
      <c r="HE59" s="119"/>
      <c r="HF59" s="119"/>
      <c r="HG59" s="119"/>
      <c r="HH59" s="119"/>
      <c r="HI59" s="119"/>
      <c r="HJ59" s="119"/>
    </row>
    <row r="60" spans="1:218" s="72" customFormat="1" ht="16.5" customHeight="1" x14ac:dyDescent="0.3">
      <c r="A60" s="119"/>
      <c r="D60" s="76"/>
      <c r="E60" s="76"/>
      <c r="F60" s="76"/>
      <c r="G60" s="76"/>
      <c r="H60" s="76"/>
      <c r="J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19"/>
      <c r="BR60" s="119"/>
      <c r="BS60" s="119"/>
      <c r="BT60" s="119"/>
      <c r="BU60" s="119"/>
      <c r="BV60" s="119"/>
      <c r="BW60" s="119"/>
      <c r="BX60" s="119"/>
      <c r="BY60" s="119"/>
      <c r="BZ60" s="119"/>
      <c r="CA60" s="119"/>
      <c r="CB60" s="119"/>
      <c r="CC60" s="119"/>
      <c r="CD60" s="119"/>
      <c r="CE60" s="119"/>
      <c r="CF60" s="119"/>
      <c r="CG60" s="119"/>
      <c r="CH60" s="119"/>
      <c r="CI60" s="119"/>
      <c r="CJ60" s="119"/>
      <c r="CK60" s="119"/>
      <c r="CL60" s="119"/>
      <c r="CM60" s="119"/>
      <c r="CN60" s="119"/>
      <c r="CO60" s="119"/>
      <c r="CP60" s="119"/>
      <c r="CQ60" s="119"/>
      <c r="CR60" s="119"/>
      <c r="CS60" s="119"/>
      <c r="CT60" s="119"/>
      <c r="CU60" s="119"/>
      <c r="CV60" s="119"/>
      <c r="CW60" s="119"/>
      <c r="CX60" s="119"/>
      <c r="CY60" s="119"/>
      <c r="CZ60" s="119"/>
      <c r="DA60" s="119"/>
      <c r="DB60" s="119"/>
      <c r="DC60" s="119"/>
      <c r="DD60" s="119"/>
      <c r="DE60" s="119"/>
      <c r="DF60" s="119"/>
      <c r="DG60" s="119"/>
      <c r="DH60" s="119"/>
      <c r="DI60" s="119"/>
      <c r="DJ60" s="119"/>
      <c r="DK60" s="119"/>
      <c r="DL60" s="119"/>
      <c r="DM60" s="119"/>
      <c r="DN60" s="119"/>
      <c r="DO60" s="119"/>
      <c r="DP60" s="119"/>
      <c r="DQ60" s="119"/>
      <c r="DR60" s="119"/>
      <c r="DS60" s="119"/>
      <c r="DT60" s="119"/>
      <c r="DU60" s="119"/>
      <c r="DV60" s="119"/>
      <c r="DW60" s="119"/>
      <c r="DX60" s="119"/>
      <c r="DY60" s="119"/>
      <c r="DZ60" s="119"/>
      <c r="EA60" s="119"/>
      <c r="EB60" s="119"/>
      <c r="EC60" s="119"/>
      <c r="ED60" s="119"/>
      <c r="EE60" s="119"/>
      <c r="EF60" s="119"/>
      <c r="EG60" s="119"/>
      <c r="EH60" s="119"/>
      <c r="EI60" s="119"/>
      <c r="EJ60" s="119"/>
      <c r="EK60" s="119"/>
      <c r="EL60" s="119"/>
      <c r="EM60" s="119"/>
      <c r="EN60" s="119"/>
      <c r="EO60" s="119"/>
      <c r="EP60" s="119"/>
      <c r="EQ60" s="119"/>
      <c r="ER60" s="119"/>
      <c r="ES60" s="119"/>
      <c r="ET60" s="119"/>
      <c r="EU60" s="119"/>
      <c r="EV60" s="119"/>
      <c r="EW60" s="119"/>
      <c r="EX60" s="119"/>
      <c r="EY60" s="119"/>
      <c r="EZ60" s="119"/>
      <c r="FA60" s="119"/>
      <c r="FB60" s="119"/>
      <c r="FC60" s="119"/>
      <c r="FD60" s="119"/>
      <c r="FE60" s="119"/>
      <c r="FF60" s="119"/>
      <c r="FG60" s="119"/>
      <c r="FH60" s="119"/>
      <c r="FI60" s="119"/>
      <c r="FJ60" s="119"/>
      <c r="FK60" s="119"/>
      <c r="FL60" s="119"/>
      <c r="FM60" s="119"/>
      <c r="FN60" s="119"/>
      <c r="FO60" s="119"/>
      <c r="FP60" s="119"/>
      <c r="FQ60" s="119"/>
      <c r="FR60" s="119"/>
      <c r="FS60" s="119"/>
      <c r="FT60" s="119"/>
      <c r="FU60" s="119"/>
      <c r="FV60" s="119"/>
      <c r="FW60" s="119"/>
      <c r="FX60" s="119"/>
      <c r="FY60" s="119"/>
      <c r="FZ60" s="119"/>
      <c r="GA60" s="119"/>
      <c r="GB60" s="119"/>
      <c r="GC60" s="119"/>
      <c r="GD60" s="119"/>
      <c r="GE60" s="119"/>
      <c r="GF60" s="119"/>
      <c r="GG60" s="119"/>
      <c r="GH60" s="119"/>
      <c r="GI60" s="119"/>
      <c r="GJ60" s="119"/>
      <c r="GK60" s="119"/>
      <c r="GL60" s="119"/>
      <c r="GM60" s="119"/>
      <c r="GN60" s="119"/>
      <c r="GO60" s="119"/>
      <c r="GP60" s="119"/>
      <c r="GQ60" s="119"/>
      <c r="GR60" s="119"/>
      <c r="GS60" s="119"/>
      <c r="GT60" s="119"/>
      <c r="GU60" s="119"/>
      <c r="GV60" s="119"/>
      <c r="GW60" s="119"/>
      <c r="GX60" s="119"/>
      <c r="GY60" s="119"/>
      <c r="GZ60" s="119"/>
      <c r="HA60" s="119"/>
      <c r="HB60" s="119"/>
      <c r="HC60" s="119"/>
      <c r="HD60" s="119"/>
      <c r="HE60" s="119"/>
      <c r="HF60" s="119"/>
      <c r="HG60" s="119"/>
      <c r="HH60" s="119"/>
      <c r="HI60" s="119"/>
      <c r="HJ60" s="119"/>
    </row>
    <row r="61" spans="1:218" s="72" customFormat="1" ht="30" customHeight="1" x14ac:dyDescent="0.3">
      <c r="A61" s="119"/>
      <c r="C61" s="291" t="s">
        <v>521</v>
      </c>
      <c r="D61" s="291"/>
      <c r="E61" s="291"/>
      <c r="F61" s="291"/>
      <c r="G61" s="291"/>
      <c r="H61" s="291"/>
      <c r="J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19"/>
      <c r="CB61" s="119"/>
      <c r="CC61" s="119"/>
      <c r="CD61" s="119"/>
      <c r="CE61" s="119"/>
      <c r="CF61" s="119"/>
      <c r="CG61" s="119"/>
      <c r="CH61" s="119"/>
      <c r="CI61" s="119"/>
      <c r="CJ61" s="119"/>
      <c r="CK61" s="119"/>
      <c r="CL61" s="119"/>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A61" s="119"/>
      <c r="EB61" s="119"/>
      <c r="EC61" s="119"/>
      <c r="ED61" s="119"/>
      <c r="EE61" s="119"/>
      <c r="EF61" s="119"/>
      <c r="EG61" s="119"/>
      <c r="EH61" s="119"/>
      <c r="EI61" s="119"/>
      <c r="EJ61" s="119"/>
      <c r="EK61" s="119"/>
      <c r="EL61" s="119"/>
      <c r="EM61" s="119"/>
      <c r="EN61" s="119"/>
      <c r="EO61" s="119"/>
      <c r="EP61" s="119"/>
      <c r="EQ61" s="119"/>
      <c r="ER61" s="119"/>
      <c r="ES61" s="119"/>
      <c r="ET61" s="119"/>
      <c r="EU61" s="119"/>
      <c r="EV61" s="119"/>
      <c r="EW61" s="119"/>
      <c r="EX61" s="119"/>
      <c r="EY61" s="119"/>
      <c r="EZ61" s="119"/>
      <c r="FA61" s="119"/>
      <c r="FB61" s="119"/>
      <c r="FC61" s="119"/>
      <c r="FD61" s="119"/>
      <c r="FE61" s="119"/>
      <c r="FF61" s="119"/>
      <c r="FG61" s="119"/>
      <c r="FH61" s="119"/>
      <c r="FI61" s="119"/>
      <c r="FJ61" s="119"/>
      <c r="FK61" s="119"/>
      <c r="FL61" s="119"/>
      <c r="FM61" s="119"/>
      <c r="FN61" s="119"/>
      <c r="FO61" s="119"/>
      <c r="FP61" s="119"/>
      <c r="FQ61" s="119"/>
      <c r="FR61" s="119"/>
      <c r="FS61" s="119"/>
      <c r="FT61" s="119"/>
      <c r="FU61" s="119"/>
      <c r="FV61" s="119"/>
      <c r="FW61" s="119"/>
      <c r="FX61" s="119"/>
      <c r="FY61" s="119"/>
      <c r="FZ61" s="119"/>
      <c r="GA61" s="119"/>
      <c r="GB61" s="119"/>
      <c r="GC61" s="119"/>
      <c r="GD61" s="119"/>
      <c r="GE61" s="119"/>
      <c r="GF61" s="119"/>
      <c r="GG61" s="119"/>
      <c r="GH61" s="119"/>
      <c r="GI61" s="119"/>
      <c r="GJ61" s="119"/>
      <c r="GK61" s="119"/>
      <c r="GL61" s="119"/>
      <c r="GM61" s="119"/>
      <c r="GN61" s="119"/>
      <c r="GO61" s="119"/>
      <c r="GP61" s="119"/>
      <c r="GQ61" s="119"/>
      <c r="GR61" s="119"/>
      <c r="GS61" s="119"/>
      <c r="GT61" s="119"/>
      <c r="GU61" s="119"/>
      <c r="GV61" s="119"/>
      <c r="GW61" s="119"/>
      <c r="GX61" s="119"/>
      <c r="GY61" s="119"/>
      <c r="GZ61" s="119"/>
      <c r="HA61" s="119"/>
      <c r="HB61" s="119"/>
      <c r="HC61" s="119"/>
      <c r="HD61" s="119"/>
      <c r="HE61" s="119"/>
      <c r="HF61" s="119"/>
      <c r="HG61" s="119"/>
      <c r="HH61" s="119"/>
      <c r="HI61" s="119"/>
      <c r="HJ61" s="119"/>
    </row>
    <row r="62" spans="1:218" s="72" customFormat="1" ht="16.5" customHeight="1" x14ac:dyDescent="0.3">
      <c r="A62" s="119"/>
      <c r="D62" s="76"/>
      <c r="E62" s="76"/>
      <c r="F62" s="76"/>
      <c r="G62" s="76"/>
      <c r="H62" s="76"/>
      <c r="J62" s="119"/>
      <c r="M62" s="363">
        <v>0</v>
      </c>
      <c r="N62" s="364" t="s">
        <v>702</v>
      </c>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19"/>
      <c r="CI62" s="119"/>
      <c r="CJ62" s="119"/>
      <c r="CK62" s="119"/>
      <c r="CL62" s="119"/>
      <c r="CM62" s="119"/>
      <c r="CN62" s="119"/>
      <c r="CO62" s="119"/>
      <c r="CP62" s="119"/>
      <c r="CQ62" s="119"/>
      <c r="CR62" s="119"/>
      <c r="CS62" s="119"/>
      <c r="CT62" s="119"/>
      <c r="CU62" s="119"/>
      <c r="CV62" s="119"/>
      <c r="CW62" s="119"/>
      <c r="CX62" s="119"/>
      <c r="CY62" s="119"/>
      <c r="CZ62" s="119"/>
      <c r="DA62" s="119"/>
      <c r="DB62" s="119"/>
      <c r="DC62" s="119"/>
      <c r="DD62" s="119"/>
      <c r="DE62" s="119"/>
      <c r="DF62" s="119"/>
      <c r="DG62" s="119"/>
      <c r="DH62" s="119"/>
      <c r="DI62" s="119"/>
      <c r="DJ62" s="119"/>
      <c r="DK62" s="119"/>
      <c r="DL62" s="119"/>
      <c r="DM62" s="119"/>
      <c r="DN62" s="119"/>
      <c r="DO62" s="119"/>
      <c r="DP62" s="119"/>
      <c r="DQ62" s="119"/>
      <c r="DR62" s="119"/>
      <c r="DS62" s="119"/>
      <c r="DT62" s="119"/>
      <c r="DU62" s="119"/>
      <c r="DV62" s="119"/>
      <c r="DW62" s="119"/>
      <c r="DX62" s="119"/>
      <c r="DY62" s="119"/>
      <c r="DZ62" s="119"/>
      <c r="EA62" s="119"/>
      <c r="EB62" s="119"/>
      <c r="EC62" s="119"/>
      <c r="ED62" s="119"/>
      <c r="EE62" s="119"/>
      <c r="EF62" s="119"/>
      <c r="EG62" s="119"/>
      <c r="EH62" s="119"/>
      <c r="EI62" s="119"/>
      <c r="EJ62" s="119"/>
      <c r="EK62" s="119"/>
      <c r="EL62" s="119"/>
      <c r="EM62" s="119"/>
      <c r="EN62" s="119"/>
      <c r="EO62" s="119"/>
      <c r="EP62" s="119"/>
      <c r="EQ62" s="119"/>
      <c r="ER62" s="119"/>
      <c r="ES62" s="119"/>
      <c r="ET62" s="119"/>
      <c r="EU62" s="119"/>
      <c r="EV62" s="119"/>
      <c r="EW62" s="119"/>
      <c r="EX62" s="119"/>
      <c r="EY62" s="119"/>
      <c r="EZ62" s="119"/>
      <c r="FA62" s="119"/>
      <c r="FB62" s="119"/>
      <c r="FC62" s="119"/>
      <c r="FD62" s="119"/>
      <c r="FE62" s="119"/>
      <c r="FF62" s="119"/>
      <c r="FG62" s="119"/>
      <c r="FH62" s="119"/>
      <c r="FI62" s="119"/>
      <c r="FJ62" s="119"/>
      <c r="FK62" s="119"/>
      <c r="FL62" s="119"/>
      <c r="FM62" s="119"/>
      <c r="FN62" s="119"/>
      <c r="FO62" s="119"/>
      <c r="FP62" s="119"/>
      <c r="FQ62" s="119"/>
      <c r="FR62" s="119"/>
      <c r="FS62" s="119"/>
      <c r="FT62" s="119"/>
      <c r="FU62" s="119"/>
      <c r="FV62" s="119"/>
      <c r="FW62" s="119"/>
      <c r="FX62" s="119"/>
      <c r="FY62" s="119"/>
      <c r="FZ62" s="119"/>
      <c r="GA62" s="119"/>
      <c r="GB62" s="119"/>
      <c r="GC62" s="119"/>
      <c r="GD62" s="119"/>
      <c r="GE62" s="119"/>
      <c r="GF62" s="119"/>
      <c r="GG62" s="119"/>
      <c r="GH62" s="119"/>
      <c r="GI62" s="119"/>
      <c r="GJ62" s="119"/>
      <c r="GK62" s="119"/>
      <c r="GL62" s="119"/>
      <c r="GM62" s="119"/>
      <c r="GN62" s="119"/>
      <c r="GO62" s="119"/>
      <c r="GP62" s="119"/>
      <c r="GQ62" s="119"/>
      <c r="GR62" s="119"/>
      <c r="GS62" s="119"/>
      <c r="GT62" s="119"/>
      <c r="GU62" s="119"/>
      <c r="GV62" s="119"/>
      <c r="GW62" s="119"/>
      <c r="GX62" s="119"/>
      <c r="GY62" s="119"/>
      <c r="GZ62" s="119"/>
      <c r="HA62" s="119"/>
      <c r="HB62" s="119"/>
      <c r="HC62" s="119"/>
      <c r="HD62" s="119"/>
      <c r="HE62" s="119"/>
      <c r="HF62" s="119"/>
      <c r="HG62" s="119"/>
      <c r="HH62" s="119"/>
      <c r="HI62" s="119"/>
      <c r="HJ62" s="119"/>
    </row>
    <row r="63" spans="1:218" s="72" customFormat="1" ht="30" customHeight="1" x14ac:dyDescent="0.3">
      <c r="A63" s="119"/>
      <c r="D63" s="553" t="s">
        <v>520</v>
      </c>
      <c r="E63" s="553"/>
      <c r="F63" s="553"/>
      <c r="G63" s="553"/>
      <c r="H63" s="553"/>
      <c r="J63" s="119"/>
      <c r="M63" s="363">
        <v>1</v>
      </c>
      <c r="N63" s="364" t="s">
        <v>511</v>
      </c>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19"/>
      <c r="CG63" s="119"/>
      <c r="CH63" s="119"/>
      <c r="CI63" s="119"/>
      <c r="CJ63" s="119"/>
      <c r="CK63" s="119"/>
      <c r="CL63" s="119"/>
      <c r="CM63" s="119"/>
      <c r="CN63" s="119"/>
      <c r="CO63" s="119"/>
      <c r="CP63" s="119"/>
      <c r="CQ63" s="119"/>
      <c r="CR63" s="119"/>
      <c r="CS63" s="119"/>
      <c r="CT63" s="119"/>
      <c r="CU63" s="119"/>
      <c r="CV63" s="119"/>
      <c r="CW63" s="119"/>
      <c r="CX63" s="119"/>
      <c r="CY63" s="119"/>
      <c r="CZ63" s="119"/>
      <c r="DA63" s="119"/>
      <c r="DB63" s="119"/>
      <c r="DC63" s="119"/>
      <c r="DD63" s="119"/>
      <c r="DE63" s="119"/>
      <c r="DF63" s="119"/>
      <c r="DG63" s="119"/>
      <c r="DH63" s="119"/>
      <c r="DI63" s="119"/>
      <c r="DJ63" s="119"/>
      <c r="DK63" s="119"/>
      <c r="DL63" s="119"/>
      <c r="DM63" s="119"/>
      <c r="DN63" s="119"/>
      <c r="DO63" s="119"/>
      <c r="DP63" s="119"/>
      <c r="DQ63" s="119"/>
      <c r="DR63" s="119"/>
      <c r="DS63" s="119"/>
      <c r="DT63" s="119"/>
      <c r="DU63" s="119"/>
      <c r="DV63" s="119"/>
      <c r="DW63" s="119"/>
      <c r="DX63" s="119"/>
      <c r="DY63" s="119"/>
      <c r="DZ63" s="119"/>
      <c r="EA63" s="119"/>
      <c r="EB63" s="119"/>
      <c r="EC63" s="119"/>
      <c r="ED63" s="119"/>
      <c r="EE63" s="119"/>
      <c r="EF63" s="119"/>
      <c r="EG63" s="119"/>
      <c r="EH63" s="119"/>
      <c r="EI63" s="119"/>
      <c r="EJ63" s="119"/>
      <c r="EK63" s="119"/>
      <c r="EL63" s="119"/>
      <c r="EM63" s="119"/>
      <c r="EN63" s="119"/>
      <c r="EO63" s="119"/>
      <c r="EP63" s="119"/>
      <c r="EQ63" s="119"/>
      <c r="ER63" s="119"/>
      <c r="ES63" s="119"/>
      <c r="ET63" s="119"/>
      <c r="EU63" s="119"/>
      <c r="EV63" s="119"/>
      <c r="EW63" s="119"/>
      <c r="EX63" s="119"/>
      <c r="EY63" s="119"/>
      <c r="EZ63" s="119"/>
      <c r="FA63" s="119"/>
      <c r="FB63" s="119"/>
      <c r="FC63" s="119"/>
      <c r="FD63" s="119"/>
      <c r="FE63" s="119"/>
      <c r="FF63" s="119"/>
      <c r="FG63" s="119"/>
      <c r="FH63" s="119"/>
      <c r="FI63" s="119"/>
      <c r="FJ63" s="119"/>
      <c r="FK63" s="119"/>
      <c r="FL63" s="119"/>
      <c r="FM63" s="119"/>
      <c r="FN63" s="119"/>
      <c r="FO63" s="119"/>
      <c r="FP63" s="119"/>
      <c r="FQ63" s="119"/>
      <c r="FR63" s="119"/>
      <c r="FS63" s="119"/>
      <c r="FT63" s="119"/>
      <c r="FU63" s="119"/>
      <c r="FV63" s="119"/>
      <c r="FW63" s="119"/>
      <c r="FX63" s="119"/>
      <c r="FY63" s="119"/>
      <c r="FZ63" s="119"/>
      <c r="GA63" s="119"/>
      <c r="GB63" s="119"/>
      <c r="GC63" s="119"/>
      <c r="GD63" s="119"/>
      <c r="GE63" s="119"/>
      <c r="GF63" s="119"/>
      <c r="GG63" s="119"/>
      <c r="GH63" s="119"/>
      <c r="GI63" s="119"/>
      <c r="GJ63" s="119"/>
      <c r="GK63" s="119"/>
      <c r="GL63" s="119"/>
      <c r="GM63" s="119"/>
      <c r="GN63" s="119"/>
      <c r="GO63" s="119"/>
      <c r="GP63" s="119"/>
      <c r="GQ63" s="119"/>
      <c r="GR63" s="119"/>
      <c r="GS63" s="119"/>
      <c r="GT63" s="119"/>
      <c r="GU63" s="119"/>
      <c r="GV63" s="119"/>
      <c r="GW63" s="119"/>
      <c r="GX63" s="119"/>
      <c r="GY63" s="119"/>
      <c r="GZ63" s="119"/>
      <c r="HA63" s="119"/>
      <c r="HB63" s="119"/>
      <c r="HC63" s="119"/>
      <c r="HD63" s="119"/>
      <c r="HE63" s="119"/>
      <c r="HF63" s="119"/>
      <c r="HG63" s="119"/>
      <c r="HH63" s="119"/>
      <c r="HI63" s="119"/>
      <c r="HJ63" s="119"/>
    </row>
    <row r="64" spans="1:218" s="72" customFormat="1" ht="16.5" customHeight="1" x14ac:dyDescent="0.3">
      <c r="A64" s="119"/>
      <c r="D64" s="76"/>
      <c r="E64" s="76"/>
      <c r="F64" s="76"/>
      <c r="G64" s="76"/>
      <c r="H64" s="76"/>
      <c r="J64" s="119"/>
      <c r="M64" s="363">
        <v>2</v>
      </c>
      <c r="N64" s="364" t="s">
        <v>507</v>
      </c>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19"/>
      <c r="CB64" s="119"/>
      <c r="CC64" s="119"/>
      <c r="CD64" s="119"/>
      <c r="CE64" s="119"/>
      <c r="CF64" s="119"/>
      <c r="CG64" s="119"/>
      <c r="CH64" s="119"/>
      <c r="CI64" s="119"/>
      <c r="CJ64" s="119"/>
      <c r="CK64" s="119"/>
      <c r="CL64" s="119"/>
      <c r="CM64" s="119"/>
      <c r="CN64" s="119"/>
      <c r="CO64" s="119"/>
      <c r="CP64" s="119"/>
      <c r="CQ64" s="119"/>
      <c r="CR64" s="119"/>
      <c r="CS64" s="119"/>
      <c r="CT64" s="119"/>
      <c r="CU64" s="119"/>
      <c r="CV64" s="119"/>
      <c r="CW64" s="119"/>
      <c r="CX64" s="119"/>
      <c r="CY64" s="119"/>
      <c r="CZ64" s="119"/>
      <c r="DA64" s="119"/>
      <c r="DB64" s="119"/>
      <c r="DC64" s="119"/>
      <c r="DD64" s="119"/>
      <c r="DE64" s="119"/>
      <c r="DF64" s="119"/>
      <c r="DG64" s="119"/>
      <c r="DH64" s="119"/>
      <c r="DI64" s="119"/>
      <c r="DJ64" s="119"/>
      <c r="DK64" s="119"/>
      <c r="DL64" s="119"/>
      <c r="DM64" s="119"/>
      <c r="DN64" s="119"/>
      <c r="DO64" s="119"/>
      <c r="DP64" s="119"/>
      <c r="DQ64" s="119"/>
      <c r="DR64" s="119"/>
      <c r="DS64" s="119"/>
      <c r="DT64" s="119"/>
      <c r="DU64" s="119"/>
      <c r="DV64" s="119"/>
      <c r="DW64" s="119"/>
      <c r="DX64" s="119"/>
      <c r="DY64" s="119"/>
      <c r="DZ64" s="119"/>
      <c r="EA64" s="119"/>
      <c r="EB64" s="119"/>
      <c r="EC64" s="119"/>
      <c r="ED64" s="119"/>
      <c r="EE64" s="119"/>
      <c r="EF64" s="119"/>
      <c r="EG64" s="119"/>
      <c r="EH64" s="119"/>
      <c r="EI64" s="119"/>
      <c r="EJ64" s="119"/>
      <c r="EK64" s="119"/>
      <c r="EL64" s="119"/>
      <c r="EM64" s="119"/>
      <c r="EN64" s="119"/>
      <c r="EO64" s="119"/>
      <c r="EP64" s="119"/>
      <c r="EQ64" s="119"/>
      <c r="ER64" s="119"/>
      <c r="ES64" s="119"/>
      <c r="ET64" s="119"/>
      <c r="EU64" s="119"/>
      <c r="EV64" s="119"/>
      <c r="EW64" s="119"/>
      <c r="EX64" s="119"/>
      <c r="EY64" s="119"/>
      <c r="EZ64" s="119"/>
      <c r="FA64" s="119"/>
      <c r="FB64" s="119"/>
      <c r="FC64" s="119"/>
      <c r="FD64" s="119"/>
      <c r="FE64" s="119"/>
      <c r="FF64" s="119"/>
      <c r="FG64" s="119"/>
      <c r="FH64" s="119"/>
      <c r="FI64" s="119"/>
      <c r="FJ64" s="119"/>
      <c r="FK64" s="119"/>
      <c r="FL64" s="119"/>
      <c r="FM64" s="119"/>
      <c r="FN64" s="119"/>
      <c r="FO64" s="119"/>
      <c r="FP64" s="119"/>
      <c r="FQ64" s="119"/>
      <c r="FR64" s="119"/>
      <c r="FS64" s="119"/>
      <c r="FT64" s="119"/>
      <c r="FU64" s="119"/>
      <c r="FV64" s="119"/>
      <c r="FW64" s="119"/>
      <c r="FX64" s="119"/>
      <c r="FY64" s="119"/>
      <c r="FZ64" s="119"/>
      <c r="GA64" s="119"/>
      <c r="GB64" s="119"/>
      <c r="GC64" s="119"/>
      <c r="GD64" s="119"/>
      <c r="GE64" s="119"/>
      <c r="GF64" s="119"/>
      <c r="GG64" s="119"/>
      <c r="GH64" s="119"/>
      <c r="GI64" s="119"/>
      <c r="GJ64" s="119"/>
      <c r="GK64" s="119"/>
      <c r="GL64" s="119"/>
      <c r="GM64" s="119"/>
      <c r="GN64" s="119"/>
      <c r="GO64" s="119"/>
      <c r="GP64" s="119"/>
      <c r="GQ64" s="119"/>
      <c r="GR64" s="119"/>
      <c r="GS64" s="119"/>
      <c r="GT64" s="119"/>
      <c r="GU64" s="119"/>
      <c r="GV64" s="119"/>
      <c r="GW64" s="119"/>
      <c r="GX64" s="119"/>
      <c r="GY64" s="119"/>
      <c r="GZ64" s="119"/>
      <c r="HA64" s="119"/>
      <c r="HB64" s="119"/>
      <c r="HC64" s="119"/>
      <c r="HD64" s="119"/>
      <c r="HE64" s="119"/>
      <c r="HF64" s="119"/>
      <c r="HG64" s="119"/>
      <c r="HH64" s="119"/>
      <c r="HI64" s="119"/>
      <c r="HJ64" s="119"/>
    </row>
    <row r="65" spans="1:218" s="72" customFormat="1" ht="42" customHeight="1" x14ac:dyDescent="0.3">
      <c r="A65" s="119"/>
      <c r="D65" s="554"/>
      <c r="E65" s="555"/>
      <c r="F65" s="555"/>
      <c r="G65" s="555"/>
      <c r="H65" s="556"/>
      <c r="J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19"/>
      <c r="DJ65" s="119"/>
      <c r="DK65" s="119"/>
      <c r="DL65" s="119"/>
      <c r="DM65" s="119"/>
      <c r="DN65" s="119"/>
      <c r="DO65" s="119"/>
      <c r="DP65" s="119"/>
      <c r="DQ65" s="119"/>
      <c r="DR65" s="119"/>
      <c r="DS65" s="119"/>
      <c r="DT65" s="119"/>
      <c r="DU65" s="119"/>
      <c r="DV65" s="119"/>
      <c r="DW65" s="119"/>
      <c r="DX65" s="119"/>
      <c r="DY65" s="119"/>
      <c r="DZ65" s="119"/>
      <c r="EA65" s="119"/>
      <c r="EB65" s="119"/>
      <c r="EC65" s="119"/>
      <c r="ED65" s="119"/>
      <c r="EE65" s="119"/>
      <c r="EF65" s="119"/>
      <c r="EG65" s="119"/>
      <c r="EH65" s="119"/>
      <c r="EI65" s="119"/>
      <c r="EJ65" s="119"/>
      <c r="EK65" s="119"/>
      <c r="EL65" s="119"/>
      <c r="EM65" s="119"/>
      <c r="EN65" s="119"/>
      <c r="EO65" s="119"/>
      <c r="EP65" s="119"/>
      <c r="EQ65" s="119"/>
      <c r="ER65" s="119"/>
      <c r="ES65" s="119"/>
      <c r="ET65" s="119"/>
      <c r="EU65" s="119"/>
      <c r="EV65" s="119"/>
      <c r="EW65" s="119"/>
      <c r="EX65" s="119"/>
      <c r="EY65" s="119"/>
      <c r="EZ65" s="119"/>
      <c r="FA65" s="119"/>
      <c r="FB65" s="119"/>
      <c r="FC65" s="119"/>
      <c r="FD65" s="119"/>
      <c r="FE65" s="119"/>
      <c r="FF65" s="119"/>
      <c r="FG65" s="119"/>
      <c r="FH65" s="119"/>
      <c r="FI65" s="119"/>
      <c r="FJ65" s="119"/>
      <c r="FK65" s="119"/>
      <c r="FL65" s="119"/>
      <c r="FM65" s="119"/>
      <c r="FN65" s="119"/>
      <c r="FO65" s="119"/>
      <c r="FP65" s="119"/>
      <c r="FQ65" s="119"/>
      <c r="FR65" s="119"/>
      <c r="FS65" s="119"/>
      <c r="FT65" s="119"/>
      <c r="FU65" s="119"/>
      <c r="FV65" s="119"/>
      <c r="FW65" s="119"/>
      <c r="FX65" s="119"/>
      <c r="FY65" s="119"/>
      <c r="FZ65" s="119"/>
      <c r="GA65" s="119"/>
      <c r="GB65" s="119"/>
      <c r="GC65" s="119"/>
      <c r="GD65" s="119"/>
      <c r="GE65" s="119"/>
      <c r="GF65" s="119"/>
      <c r="GG65" s="119"/>
      <c r="GH65" s="119"/>
      <c r="GI65" s="119"/>
      <c r="GJ65" s="119"/>
      <c r="GK65" s="119"/>
      <c r="GL65" s="119"/>
      <c r="GM65" s="119"/>
      <c r="GN65" s="119"/>
      <c r="GO65" s="119"/>
      <c r="GP65" s="119"/>
      <c r="GQ65" s="119"/>
      <c r="GR65" s="119"/>
      <c r="GS65" s="119"/>
      <c r="GT65" s="119"/>
      <c r="GU65" s="119"/>
      <c r="GV65" s="119"/>
      <c r="GW65" s="119"/>
      <c r="GX65" s="119"/>
      <c r="GY65" s="119"/>
      <c r="GZ65" s="119"/>
      <c r="HA65" s="119"/>
      <c r="HB65" s="119"/>
      <c r="HC65" s="119"/>
      <c r="HD65" s="119"/>
      <c r="HE65" s="119"/>
      <c r="HF65" s="119"/>
      <c r="HG65" s="119"/>
      <c r="HH65" s="119"/>
      <c r="HI65" s="119"/>
      <c r="HJ65" s="119"/>
    </row>
    <row r="66" spans="1:218" s="72" customFormat="1" ht="16.5" customHeight="1" x14ac:dyDescent="0.3">
      <c r="A66" s="119"/>
      <c r="D66" s="557"/>
      <c r="E66" s="558"/>
      <c r="F66" s="558"/>
      <c r="G66" s="558"/>
      <c r="H66" s="559"/>
      <c r="J66" s="119"/>
      <c r="L66" s="547" t="s">
        <v>689</v>
      </c>
      <c r="M66" s="547"/>
      <c r="N66" s="362">
        <f>IF(G16=O12,1,0)</f>
        <v>0</v>
      </c>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c r="DL66" s="119"/>
      <c r="DM66" s="119"/>
      <c r="DN66" s="119"/>
      <c r="DO66" s="119"/>
      <c r="DP66" s="119"/>
      <c r="DQ66" s="119"/>
      <c r="DR66" s="119"/>
      <c r="DS66" s="119"/>
      <c r="DT66" s="119"/>
      <c r="DU66" s="119"/>
      <c r="DV66" s="119"/>
      <c r="DW66" s="119"/>
      <c r="DX66" s="119"/>
      <c r="DY66" s="119"/>
      <c r="DZ66" s="119"/>
      <c r="EA66" s="119"/>
      <c r="EB66" s="119"/>
      <c r="EC66" s="119"/>
      <c r="ED66" s="119"/>
      <c r="EE66" s="119"/>
      <c r="EF66" s="119"/>
      <c r="EG66" s="119"/>
      <c r="EH66" s="119"/>
      <c r="EI66" s="119"/>
      <c r="EJ66" s="119"/>
      <c r="EK66" s="119"/>
      <c r="EL66" s="119"/>
      <c r="EM66" s="119"/>
      <c r="EN66" s="119"/>
      <c r="EO66" s="119"/>
      <c r="EP66" s="119"/>
      <c r="EQ66" s="119"/>
      <c r="ER66" s="119"/>
      <c r="ES66" s="119"/>
      <c r="ET66" s="119"/>
      <c r="EU66" s="119"/>
      <c r="EV66" s="119"/>
      <c r="EW66" s="119"/>
      <c r="EX66" s="119"/>
      <c r="EY66" s="119"/>
      <c r="EZ66" s="119"/>
      <c r="FA66" s="119"/>
      <c r="FB66" s="119"/>
      <c r="FC66" s="119"/>
      <c r="FD66" s="119"/>
      <c r="FE66" s="119"/>
      <c r="FF66" s="119"/>
      <c r="FG66" s="119"/>
      <c r="FH66" s="119"/>
      <c r="FI66" s="119"/>
      <c r="FJ66" s="119"/>
      <c r="FK66" s="119"/>
      <c r="FL66" s="119"/>
      <c r="FM66" s="119"/>
      <c r="FN66" s="119"/>
      <c r="FO66" s="119"/>
      <c r="FP66" s="119"/>
      <c r="FQ66" s="119"/>
      <c r="FR66" s="119"/>
      <c r="FS66" s="119"/>
      <c r="FT66" s="119"/>
      <c r="FU66" s="119"/>
      <c r="FV66" s="119"/>
      <c r="FW66" s="119"/>
      <c r="FX66" s="119"/>
      <c r="FY66" s="119"/>
      <c r="FZ66" s="119"/>
      <c r="GA66" s="119"/>
      <c r="GB66" s="119"/>
      <c r="GC66" s="119"/>
      <c r="GD66" s="119"/>
      <c r="GE66" s="119"/>
      <c r="GF66" s="119"/>
      <c r="GG66" s="119"/>
      <c r="GH66" s="119"/>
      <c r="GI66" s="119"/>
      <c r="GJ66" s="119"/>
      <c r="GK66" s="119"/>
      <c r="GL66" s="119"/>
      <c r="GM66" s="119"/>
      <c r="GN66" s="119"/>
      <c r="GO66" s="119"/>
      <c r="GP66" s="119"/>
      <c r="GQ66" s="119"/>
      <c r="GR66" s="119"/>
      <c r="GS66" s="119"/>
      <c r="GT66" s="119"/>
      <c r="GU66" s="119"/>
      <c r="GV66" s="119"/>
      <c r="GW66" s="119"/>
      <c r="GX66" s="119"/>
      <c r="GY66" s="119"/>
      <c r="GZ66" s="119"/>
      <c r="HA66" s="119"/>
      <c r="HB66" s="119"/>
      <c r="HC66" s="119"/>
      <c r="HD66" s="119"/>
      <c r="HE66" s="119"/>
      <c r="HF66" s="119"/>
      <c r="HG66" s="119"/>
      <c r="HH66" s="119"/>
      <c r="HI66" s="119"/>
      <c r="HJ66" s="119"/>
    </row>
    <row r="67" spans="1:218" s="72" customFormat="1" ht="16.5" customHeight="1" x14ac:dyDescent="0.3">
      <c r="A67" s="119"/>
      <c r="D67" s="557"/>
      <c r="E67" s="558"/>
      <c r="F67" s="558"/>
      <c r="G67" s="558"/>
      <c r="H67" s="559"/>
      <c r="J67" s="119"/>
      <c r="L67" s="547" t="s">
        <v>690</v>
      </c>
      <c r="M67" s="547"/>
      <c r="N67" s="362">
        <f>IF(G38=N24,1,0)</f>
        <v>0</v>
      </c>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19"/>
      <c r="CB67" s="119"/>
      <c r="CC67" s="119"/>
      <c r="CD67" s="119"/>
      <c r="CE67" s="119"/>
      <c r="CF67" s="119"/>
      <c r="CG67" s="119"/>
      <c r="CH67" s="119"/>
      <c r="CI67" s="119"/>
      <c r="CJ67" s="119"/>
      <c r="CK67" s="119"/>
      <c r="CL67" s="119"/>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19"/>
      <c r="EN67" s="119"/>
      <c r="EO67" s="119"/>
      <c r="EP67" s="119"/>
      <c r="EQ67" s="119"/>
      <c r="ER67" s="119"/>
      <c r="ES67" s="119"/>
      <c r="ET67" s="119"/>
      <c r="EU67" s="119"/>
      <c r="EV67" s="119"/>
      <c r="EW67" s="119"/>
      <c r="EX67" s="119"/>
      <c r="EY67" s="119"/>
      <c r="EZ67" s="119"/>
      <c r="FA67" s="119"/>
      <c r="FB67" s="119"/>
      <c r="FC67" s="119"/>
      <c r="FD67" s="119"/>
      <c r="FE67" s="119"/>
      <c r="FF67" s="119"/>
      <c r="FG67" s="119"/>
      <c r="FH67" s="119"/>
      <c r="FI67" s="119"/>
      <c r="FJ67" s="119"/>
      <c r="FK67" s="119"/>
      <c r="FL67" s="119"/>
      <c r="FM67" s="119"/>
      <c r="FN67" s="119"/>
      <c r="FO67" s="119"/>
      <c r="FP67" s="119"/>
      <c r="FQ67" s="119"/>
      <c r="FR67" s="119"/>
      <c r="FS67" s="119"/>
      <c r="FT67" s="119"/>
      <c r="FU67" s="119"/>
      <c r="FV67" s="119"/>
      <c r="FW67" s="119"/>
      <c r="FX67" s="119"/>
      <c r="FY67" s="119"/>
      <c r="FZ67" s="119"/>
      <c r="GA67" s="119"/>
      <c r="GB67" s="119"/>
      <c r="GC67" s="119"/>
      <c r="GD67" s="119"/>
      <c r="GE67" s="119"/>
      <c r="GF67" s="119"/>
      <c r="GG67" s="119"/>
      <c r="GH67" s="119"/>
      <c r="GI67" s="119"/>
      <c r="GJ67" s="119"/>
      <c r="GK67" s="119"/>
      <c r="GL67" s="119"/>
      <c r="GM67" s="119"/>
      <c r="GN67" s="119"/>
      <c r="GO67" s="119"/>
      <c r="GP67" s="119"/>
      <c r="GQ67" s="119"/>
      <c r="GR67" s="119"/>
      <c r="GS67" s="119"/>
      <c r="GT67" s="119"/>
      <c r="GU67" s="119"/>
      <c r="GV67" s="119"/>
      <c r="GW67" s="119"/>
      <c r="GX67" s="119"/>
      <c r="GY67" s="119"/>
      <c r="GZ67" s="119"/>
      <c r="HA67" s="119"/>
      <c r="HB67" s="119"/>
      <c r="HC67" s="119"/>
      <c r="HD67" s="119"/>
      <c r="HE67" s="119"/>
      <c r="HF67" s="119"/>
      <c r="HG67" s="119"/>
      <c r="HH67" s="119"/>
      <c r="HI67" s="119"/>
      <c r="HJ67" s="119"/>
    </row>
    <row r="68" spans="1:218" s="72" customFormat="1" ht="16.5" customHeight="1" x14ac:dyDescent="0.3">
      <c r="A68" s="119"/>
      <c r="D68" s="557"/>
      <c r="E68" s="558"/>
      <c r="F68" s="558"/>
      <c r="G68" s="558"/>
      <c r="H68" s="559"/>
      <c r="J68" s="119"/>
      <c r="L68" s="547" t="s">
        <v>691</v>
      </c>
      <c r="M68" s="547"/>
      <c r="N68" s="362"/>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19"/>
      <c r="CB68" s="119"/>
      <c r="CC68" s="119"/>
      <c r="CD68" s="119"/>
      <c r="CE68" s="119"/>
      <c r="CF68" s="119"/>
      <c r="CG68" s="119"/>
      <c r="CH68" s="119"/>
      <c r="CI68" s="119"/>
      <c r="CJ68" s="119"/>
      <c r="CK68" s="119"/>
      <c r="CL68" s="119"/>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C68" s="119"/>
      <c r="ED68" s="119"/>
      <c r="EE68" s="119"/>
      <c r="EF68" s="119"/>
      <c r="EG68" s="119"/>
      <c r="EH68" s="119"/>
      <c r="EI68" s="119"/>
      <c r="EJ68" s="119"/>
      <c r="EK68" s="119"/>
      <c r="EL68" s="119"/>
      <c r="EM68" s="119"/>
      <c r="EN68" s="119"/>
      <c r="EO68" s="119"/>
      <c r="EP68" s="119"/>
      <c r="EQ68" s="119"/>
      <c r="ER68" s="119"/>
      <c r="ES68" s="119"/>
      <c r="ET68" s="119"/>
      <c r="EU68" s="119"/>
      <c r="EV68" s="119"/>
      <c r="EW68" s="119"/>
      <c r="EX68" s="119"/>
      <c r="EY68" s="119"/>
      <c r="EZ68" s="119"/>
      <c r="FA68" s="119"/>
      <c r="FB68" s="119"/>
      <c r="FC68" s="119"/>
      <c r="FD68" s="119"/>
      <c r="FE68" s="119"/>
      <c r="FF68" s="119"/>
      <c r="FG68" s="119"/>
      <c r="FH68" s="119"/>
      <c r="FI68" s="119"/>
      <c r="FJ68" s="119"/>
      <c r="FK68" s="119"/>
      <c r="FL68" s="119"/>
      <c r="FM68" s="119"/>
      <c r="FN68" s="119"/>
      <c r="FO68" s="119"/>
      <c r="FP68" s="119"/>
      <c r="FQ68" s="119"/>
      <c r="FR68" s="119"/>
      <c r="FS68" s="119"/>
      <c r="FT68" s="119"/>
      <c r="FU68" s="119"/>
      <c r="FV68" s="119"/>
      <c r="FW68" s="119"/>
      <c r="FX68" s="119"/>
      <c r="FY68" s="119"/>
      <c r="FZ68" s="119"/>
      <c r="GA68" s="119"/>
      <c r="GB68" s="119"/>
      <c r="GC68" s="119"/>
      <c r="GD68" s="119"/>
      <c r="GE68" s="119"/>
      <c r="GF68" s="119"/>
      <c r="GG68" s="119"/>
      <c r="GH68" s="119"/>
      <c r="GI68" s="119"/>
      <c r="GJ68" s="119"/>
      <c r="GK68" s="119"/>
      <c r="GL68" s="119"/>
      <c r="GM68" s="119"/>
      <c r="GN68" s="119"/>
      <c r="GO68" s="119"/>
      <c r="GP68" s="119"/>
      <c r="GQ68" s="119"/>
      <c r="GR68" s="119"/>
      <c r="GS68" s="119"/>
      <c r="GT68" s="119"/>
      <c r="GU68" s="119"/>
      <c r="GV68" s="119"/>
      <c r="GW68" s="119"/>
      <c r="GX68" s="119"/>
      <c r="GY68" s="119"/>
      <c r="GZ68" s="119"/>
      <c r="HA68" s="119"/>
      <c r="HB68" s="119"/>
      <c r="HC68" s="119"/>
      <c r="HD68" s="119"/>
      <c r="HE68" s="119"/>
      <c r="HF68" s="119"/>
      <c r="HG68" s="119"/>
      <c r="HH68" s="119"/>
      <c r="HI68" s="119"/>
      <c r="HJ68" s="119"/>
    </row>
    <row r="69" spans="1:218" s="72" customFormat="1" ht="16.5" customHeight="1" x14ac:dyDescent="0.3">
      <c r="A69" s="119"/>
      <c r="D69" s="557"/>
      <c r="E69" s="558"/>
      <c r="F69" s="558"/>
      <c r="G69" s="558"/>
      <c r="H69" s="559"/>
      <c r="J69" s="119"/>
      <c r="L69" s="547" t="s">
        <v>692</v>
      </c>
      <c r="M69" s="547"/>
      <c r="N69" s="362">
        <f>IF(G59=N57,1,0)</f>
        <v>0</v>
      </c>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c r="CD69" s="119"/>
      <c r="CE69" s="119"/>
      <c r="CF69" s="119"/>
      <c r="CG69" s="119"/>
      <c r="CH69" s="119"/>
      <c r="CI69" s="119"/>
      <c r="CJ69" s="119"/>
      <c r="CK69" s="119"/>
      <c r="CL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C69" s="119"/>
      <c r="ED69" s="119"/>
      <c r="EE69" s="119"/>
      <c r="EF69" s="119"/>
      <c r="EG69" s="119"/>
      <c r="EH69" s="119"/>
      <c r="EI69" s="119"/>
      <c r="EJ69" s="119"/>
      <c r="EK69" s="119"/>
      <c r="EL69" s="119"/>
      <c r="EM69" s="119"/>
      <c r="EN69" s="119"/>
      <c r="EO69" s="119"/>
      <c r="EP69" s="119"/>
      <c r="EQ69" s="119"/>
      <c r="ER69" s="119"/>
      <c r="ES69" s="119"/>
      <c r="ET69" s="119"/>
      <c r="EU69" s="119"/>
      <c r="EV69" s="119"/>
      <c r="EW69" s="119"/>
      <c r="EX69" s="119"/>
      <c r="EY69" s="119"/>
      <c r="EZ69" s="119"/>
      <c r="FA69" s="119"/>
      <c r="FB69" s="119"/>
      <c r="FC69" s="119"/>
      <c r="FD69" s="119"/>
      <c r="FE69" s="119"/>
      <c r="FF69" s="119"/>
      <c r="FG69" s="119"/>
      <c r="FH69" s="119"/>
      <c r="FI69" s="119"/>
      <c r="FJ69" s="119"/>
      <c r="FK69" s="119"/>
      <c r="FL69" s="119"/>
      <c r="FM69" s="119"/>
      <c r="FN69" s="119"/>
      <c r="FO69" s="119"/>
      <c r="FP69" s="119"/>
      <c r="FQ69" s="119"/>
      <c r="FR69" s="119"/>
      <c r="FS69" s="119"/>
      <c r="FT69" s="119"/>
      <c r="FU69" s="119"/>
      <c r="FV69" s="119"/>
      <c r="FW69" s="119"/>
      <c r="FX69" s="119"/>
      <c r="FY69" s="119"/>
      <c r="FZ69" s="119"/>
      <c r="GA69" s="119"/>
      <c r="GB69" s="119"/>
      <c r="GC69" s="119"/>
      <c r="GD69" s="119"/>
      <c r="GE69" s="119"/>
      <c r="GF69" s="119"/>
      <c r="GG69" s="119"/>
      <c r="GH69" s="119"/>
      <c r="GI69" s="119"/>
      <c r="GJ69" s="119"/>
      <c r="GK69" s="119"/>
      <c r="GL69" s="119"/>
      <c r="GM69" s="119"/>
      <c r="GN69" s="119"/>
      <c r="GO69" s="119"/>
      <c r="GP69" s="119"/>
      <c r="GQ69" s="119"/>
      <c r="GR69" s="119"/>
      <c r="GS69" s="119"/>
      <c r="GT69" s="119"/>
      <c r="GU69" s="119"/>
      <c r="GV69" s="119"/>
      <c r="GW69" s="119"/>
      <c r="GX69" s="119"/>
      <c r="GY69" s="119"/>
      <c r="GZ69" s="119"/>
      <c r="HA69" s="119"/>
      <c r="HB69" s="119"/>
      <c r="HC69" s="119"/>
      <c r="HD69" s="119"/>
      <c r="HE69" s="119"/>
      <c r="HF69" s="119"/>
      <c r="HG69" s="119"/>
      <c r="HH69" s="119"/>
      <c r="HI69" s="119"/>
      <c r="HJ69" s="119"/>
    </row>
    <row r="70" spans="1:218" s="72" customFormat="1" ht="16.5" customHeight="1" x14ac:dyDescent="0.3">
      <c r="A70" s="119"/>
      <c r="D70" s="557"/>
      <c r="E70" s="558"/>
      <c r="F70" s="558"/>
      <c r="G70" s="558"/>
      <c r="H70" s="559"/>
      <c r="J70" s="119"/>
      <c r="L70" s="547" t="s">
        <v>693</v>
      </c>
      <c r="M70" s="547"/>
      <c r="N70" s="362"/>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c r="CA70" s="119"/>
      <c r="CB70" s="119"/>
      <c r="CC70" s="119"/>
      <c r="CD70" s="119"/>
      <c r="CE70" s="119"/>
      <c r="CF70" s="119"/>
      <c r="CG70" s="119"/>
      <c r="CH70" s="119"/>
      <c r="CI70" s="119"/>
      <c r="CJ70" s="119"/>
      <c r="CK70" s="119"/>
      <c r="CL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C70" s="119"/>
      <c r="ED70" s="119"/>
      <c r="EE70" s="119"/>
      <c r="EF70" s="119"/>
      <c r="EG70" s="119"/>
      <c r="EH70" s="119"/>
      <c r="EI70" s="119"/>
      <c r="EJ70" s="119"/>
      <c r="EK70" s="119"/>
      <c r="EL70" s="119"/>
      <c r="EM70" s="119"/>
      <c r="EN70" s="119"/>
      <c r="EO70" s="119"/>
      <c r="EP70" s="119"/>
      <c r="EQ70" s="119"/>
      <c r="ER70" s="119"/>
      <c r="ES70" s="119"/>
      <c r="ET70" s="119"/>
      <c r="EU70" s="119"/>
      <c r="EV70" s="119"/>
      <c r="EW70" s="119"/>
      <c r="EX70" s="119"/>
      <c r="EY70" s="119"/>
      <c r="EZ70" s="119"/>
      <c r="FA70" s="119"/>
      <c r="FB70" s="119"/>
      <c r="FC70" s="119"/>
      <c r="FD70" s="119"/>
      <c r="FE70" s="119"/>
      <c r="FF70" s="119"/>
      <c r="FG70" s="119"/>
      <c r="FH70" s="119"/>
      <c r="FI70" s="119"/>
      <c r="FJ70" s="119"/>
      <c r="FK70" s="119"/>
      <c r="FL70" s="119"/>
      <c r="FM70" s="119"/>
      <c r="FN70" s="119"/>
      <c r="FO70" s="119"/>
      <c r="FP70" s="119"/>
      <c r="FQ70" s="119"/>
      <c r="FR70" s="119"/>
      <c r="FS70" s="119"/>
      <c r="FT70" s="119"/>
      <c r="FU70" s="119"/>
      <c r="FV70" s="119"/>
      <c r="FW70" s="119"/>
      <c r="FX70" s="119"/>
      <c r="FY70" s="119"/>
      <c r="FZ70" s="119"/>
      <c r="GA70" s="119"/>
      <c r="GB70" s="119"/>
      <c r="GC70" s="119"/>
      <c r="GD70" s="119"/>
      <c r="GE70" s="119"/>
      <c r="GF70" s="119"/>
      <c r="GG70" s="119"/>
      <c r="GH70" s="119"/>
      <c r="GI70" s="119"/>
      <c r="GJ70" s="119"/>
      <c r="GK70" s="119"/>
      <c r="GL70" s="119"/>
      <c r="GM70" s="119"/>
      <c r="GN70" s="119"/>
      <c r="GO70" s="119"/>
      <c r="GP70" s="119"/>
      <c r="GQ70" s="119"/>
      <c r="GR70" s="119"/>
      <c r="GS70" s="119"/>
      <c r="GT70" s="119"/>
      <c r="GU70" s="119"/>
      <c r="GV70" s="119"/>
      <c r="GW70" s="119"/>
      <c r="GX70" s="119"/>
      <c r="GY70" s="119"/>
      <c r="GZ70" s="119"/>
      <c r="HA70" s="119"/>
      <c r="HB70" s="119"/>
      <c r="HC70" s="119"/>
      <c r="HD70" s="119"/>
      <c r="HE70" s="119"/>
      <c r="HF70" s="119"/>
      <c r="HG70" s="119"/>
      <c r="HH70" s="119"/>
      <c r="HI70" s="119"/>
      <c r="HJ70" s="119"/>
    </row>
    <row r="71" spans="1:218" s="72" customFormat="1" ht="16.5" customHeight="1" x14ac:dyDescent="0.3">
      <c r="A71" s="119"/>
      <c r="D71" s="557"/>
      <c r="E71" s="558"/>
      <c r="F71" s="558"/>
      <c r="G71" s="558"/>
      <c r="H71" s="559"/>
      <c r="J71" s="119"/>
      <c r="L71" s="547" t="s">
        <v>694</v>
      </c>
      <c r="M71" s="547"/>
      <c r="N71" s="362">
        <f>IF(G81=N79,1,0)</f>
        <v>0</v>
      </c>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c r="BL71" s="119"/>
      <c r="BM71" s="119"/>
      <c r="BN71" s="119"/>
      <c r="BO71" s="119"/>
      <c r="BP71" s="119"/>
      <c r="BQ71" s="119"/>
      <c r="BR71" s="119"/>
      <c r="BS71" s="119"/>
      <c r="BT71" s="119"/>
      <c r="BU71" s="119"/>
      <c r="BV71" s="119"/>
      <c r="BW71" s="119"/>
      <c r="BX71" s="119"/>
      <c r="BY71" s="119"/>
      <c r="BZ71" s="119"/>
      <c r="CA71" s="119"/>
      <c r="CB71" s="119"/>
      <c r="CC71" s="119"/>
      <c r="CD71" s="119"/>
      <c r="CE71" s="119"/>
      <c r="CF71" s="119"/>
      <c r="CG71" s="119"/>
      <c r="CH71" s="119"/>
      <c r="CI71" s="119"/>
      <c r="CJ71" s="119"/>
      <c r="CK71" s="119"/>
      <c r="CL71" s="119"/>
      <c r="CM71" s="119"/>
      <c r="CN71" s="119"/>
      <c r="CO71" s="119"/>
      <c r="CP71" s="119"/>
      <c r="CQ71" s="119"/>
      <c r="CR71" s="119"/>
      <c r="CS71" s="119"/>
      <c r="CT71" s="119"/>
      <c r="CU71" s="119"/>
      <c r="CV71" s="119"/>
      <c r="CW71" s="119"/>
      <c r="CX71" s="119"/>
      <c r="CY71" s="119"/>
      <c r="CZ71" s="119"/>
      <c r="DA71" s="119"/>
      <c r="DB71" s="119"/>
      <c r="DC71" s="119"/>
      <c r="DD71" s="119"/>
      <c r="DE71" s="119"/>
      <c r="DF71" s="119"/>
      <c r="DG71" s="119"/>
      <c r="DH71" s="119"/>
      <c r="DI71" s="119"/>
      <c r="DJ71" s="119"/>
      <c r="DK71" s="119"/>
      <c r="DL71" s="119"/>
      <c r="DM71" s="119"/>
      <c r="DN71" s="119"/>
      <c r="DO71" s="119"/>
      <c r="DP71" s="119"/>
      <c r="DQ71" s="119"/>
      <c r="DR71" s="119"/>
      <c r="DS71" s="119"/>
      <c r="DT71" s="119"/>
      <c r="DU71" s="119"/>
      <c r="DV71" s="119"/>
      <c r="DW71" s="119"/>
      <c r="DX71" s="119"/>
      <c r="DY71" s="119"/>
      <c r="DZ71" s="119"/>
      <c r="EA71" s="119"/>
      <c r="EB71" s="119"/>
      <c r="EC71" s="119"/>
      <c r="ED71" s="119"/>
      <c r="EE71" s="119"/>
      <c r="EF71" s="119"/>
      <c r="EG71" s="119"/>
      <c r="EH71" s="119"/>
      <c r="EI71" s="119"/>
      <c r="EJ71" s="119"/>
      <c r="EK71" s="119"/>
      <c r="EL71" s="119"/>
      <c r="EM71" s="119"/>
      <c r="EN71" s="119"/>
      <c r="EO71" s="119"/>
      <c r="EP71" s="119"/>
      <c r="EQ71" s="119"/>
      <c r="ER71" s="119"/>
      <c r="ES71" s="119"/>
      <c r="ET71" s="119"/>
      <c r="EU71" s="119"/>
      <c r="EV71" s="119"/>
      <c r="EW71" s="119"/>
      <c r="EX71" s="119"/>
      <c r="EY71" s="119"/>
      <c r="EZ71" s="119"/>
      <c r="FA71" s="119"/>
      <c r="FB71" s="119"/>
      <c r="FC71" s="119"/>
      <c r="FD71" s="119"/>
      <c r="FE71" s="119"/>
      <c r="FF71" s="119"/>
      <c r="FG71" s="119"/>
      <c r="FH71" s="119"/>
      <c r="FI71" s="119"/>
      <c r="FJ71" s="119"/>
      <c r="FK71" s="119"/>
      <c r="FL71" s="119"/>
      <c r="FM71" s="119"/>
      <c r="FN71" s="119"/>
      <c r="FO71" s="119"/>
      <c r="FP71" s="119"/>
      <c r="FQ71" s="119"/>
      <c r="FR71" s="119"/>
      <c r="FS71" s="119"/>
      <c r="FT71" s="119"/>
      <c r="FU71" s="119"/>
      <c r="FV71" s="119"/>
      <c r="FW71" s="119"/>
      <c r="FX71" s="119"/>
      <c r="FY71" s="119"/>
      <c r="FZ71" s="119"/>
      <c r="GA71" s="119"/>
      <c r="GB71" s="119"/>
      <c r="GC71" s="119"/>
      <c r="GD71" s="119"/>
      <c r="GE71" s="119"/>
      <c r="GF71" s="119"/>
      <c r="GG71" s="119"/>
      <c r="GH71" s="119"/>
      <c r="GI71" s="119"/>
      <c r="GJ71" s="119"/>
      <c r="GK71" s="119"/>
      <c r="GL71" s="119"/>
      <c r="GM71" s="119"/>
      <c r="GN71" s="119"/>
      <c r="GO71" s="119"/>
      <c r="GP71" s="119"/>
      <c r="GQ71" s="119"/>
      <c r="GR71" s="119"/>
      <c r="GS71" s="119"/>
      <c r="GT71" s="119"/>
      <c r="GU71" s="119"/>
      <c r="GV71" s="119"/>
      <c r="GW71" s="119"/>
      <c r="GX71" s="119"/>
      <c r="GY71" s="119"/>
      <c r="GZ71" s="119"/>
      <c r="HA71" s="119"/>
      <c r="HB71" s="119"/>
      <c r="HC71" s="119"/>
      <c r="HD71" s="119"/>
      <c r="HE71" s="119"/>
      <c r="HF71" s="119"/>
      <c r="HG71" s="119"/>
      <c r="HH71" s="119"/>
      <c r="HI71" s="119"/>
      <c r="HJ71" s="119"/>
    </row>
    <row r="72" spans="1:218" s="72" customFormat="1" ht="16.5" customHeight="1" x14ac:dyDescent="0.3">
      <c r="A72" s="119"/>
      <c r="D72" s="557"/>
      <c r="E72" s="558"/>
      <c r="F72" s="558"/>
      <c r="G72" s="558"/>
      <c r="H72" s="559"/>
      <c r="J72" s="119"/>
      <c r="L72" s="547" t="s">
        <v>695</v>
      </c>
      <c r="M72" s="547"/>
      <c r="N72" s="362">
        <f>IF(G87="",0,IF(G87=O85,1,2))</f>
        <v>0</v>
      </c>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c r="CA72" s="119"/>
      <c r="CB72" s="119"/>
      <c r="CC72" s="119"/>
      <c r="CD72" s="119"/>
      <c r="CE72" s="119"/>
      <c r="CF72" s="119"/>
      <c r="CG72" s="119"/>
      <c r="CH72" s="119"/>
      <c r="CI72" s="119"/>
      <c r="CJ72" s="119"/>
      <c r="CK72" s="119"/>
      <c r="CL72" s="119"/>
      <c r="CM72" s="119"/>
      <c r="CN72" s="119"/>
      <c r="CO72" s="119"/>
      <c r="CP72" s="119"/>
      <c r="CQ72" s="119"/>
      <c r="CR72" s="119"/>
      <c r="CS72" s="119"/>
      <c r="CT72" s="119"/>
      <c r="CU72" s="119"/>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W72" s="119"/>
      <c r="DX72" s="119"/>
      <c r="DY72" s="119"/>
      <c r="DZ72" s="119"/>
      <c r="EA72" s="119"/>
      <c r="EB72" s="119"/>
      <c r="EC72" s="119"/>
      <c r="ED72" s="119"/>
      <c r="EE72" s="119"/>
      <c r="EF72" s="119"/>
      <c r="EG72" s="119"/>
      <c r="EH72" s="119"/>
      <c r="EI72" s="119"/>
      <c r="EJ72" s="119"/>
      <c r="EK72" s="119"/>
      <c r="EL72" s="119"/>
      <c r="EM72" s="119"/>
      <c r="EN72" s="119"/>
      <c r="EO72" s="119"/>
      <c r="EP72" s="119"/>
      <c r="EQ72" s="119"/>
      <c r="ER72" s="119"/>
      <c r="ES72" s="119"/>
      <c r="ET72" s="119"/>
      <c r="EU72" s="119"/>
      <c r="EV72" s="119"/>
      <c r="EW72" s="119"/>
      <c r="EX72" s="119"/>
      <c r="EY72" s="119"/>
      <c r="EZ72" s="119"/>
      <c r="FA72" s="119"/>
      <c r="FB72" s="119"/>
      <c r="FC72" s="119"/>
      <c r="FD72" s="119"/>
      <c r="FE72" s="119"/>
      <c r="FF72" s="119"/>
      <c r="FG72" s="119"/>
      <c r="FH72" s="119"/>
      <c r="FI72" s="119"/>
      <c r="FJ72" s="119"/>
      <c r="FK72" s="119"/>
      <c r="FL72" s="119"/>
      <c r="FM72" s="119"/>
      <c r="FN72" s="119"/>
      <c r="FO72" s="119"/>
      <c r="FP72" s="119"/>
      <c r="FQ72" s="119"/>
      <c r="FR72" s="119"/>
      <c r="FS72" s="119"/>
      <c r="FT72" s="119"/>
      <c r="FU72" s="119"/>
      <c r="FV72" s="119"/>
      <c r="FW72" s="119"/>
      <c r="FX72" s="119"/>
      <c r="FY72" s="119"/>
      <c r="FZ72" s="119"/>
      <c r="GA72" s="119"/>
      <c r="GB72" s="119"/>
      <c r="GC72" s="119"/>
      <c r="GD72" s="119"/>
      <c r="GE72" s="119"/>
      <c r="GF72" s="119"/>
      <c r="GG72" s="119"/>
      <c r="GH72" s="119"/>
      <c r="GI72" s="119"/>
      <c r="GJ72" s="119"/>
      <c r="GK72" s="119"/>
      <c r="GL72" s="119"/>
      <c r="GM72" s="119"/>
      <c r="GN72" s="119"/>
      <c r="GO72" s="119"/>
      <c r="GP72" s="119"/>
      <c r="GQ72" s="119"/>
      <c r="GR72" s="119"/>
      <c r="GS72" s="119"/>
      <c r="GT72" s="119"/>
      <c r="GU72" s="119"/>
      <c r="GV72" s="119"/>
      <c r="GW72" s="119"/>
      <c r="GX72" s="119"/>
      <c r="GY72" s="119"/>
      <c r="GZ72" s="119"/>
      <c r="HA72" s="119"/>
      <c r="HB72" s="119"/>
      <c r="HC72" s="119"/>
      <c r="HD72" s="119"/>
      <c r="HE72" s="119"/>
      <c r="HF72" s="119"/>
      <c r="HG72" s="119"/>
      <c r="HH72" s="119"/>
      <c r="HI72" s="119"/>
      <c r="HJ72" s="119"/>
    </row>
    <row r="73" spans="1:218" s="72" customFormat="1" ht="16.5" customHeight="1" x14ac:dyDescent="0.3">
      <c r="A73" s="119"/>
      <c r="D73" s="560"/>
      <c r="E73" s="561"/>
      <c r="F73" s="561"/>
      <c r="G73" s="561"/>
      <c r="H73" s="562"/>
      <c r="J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19"/>
      <c r="CA73" s="119"/>
      <c r="CB73" s="119"/>
      <c r="CC73" s="119"/>
      <c r="CD73" s="119"/>
      <c r="CE73" s="119"/>
      <c r="CF73" s="119"/>
      <c r="CG73" s="119"/>
      <c r="CH73" s="119"/>
      <c r="CI73" s="119"/>
      <c r="CJ73" s="119"/>
      <c r="CK73" s="119"/>
      <c r="CL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c r="EC73" s="119"/>
      <c r="ED73" s="119"/>
      <c r="EE73" s="119"/>
      <c r="EF73" s="119"/>
      <c r="EG73" s="119"/>
      <c r="EH73" s="119"/>
      <c r="EI73" s="119"/>
      <c r="EJ73" s="119"/>
      <c r="EK73" s="119"/>
      <c r="EL73" s="119"/>
      <c r="EM73" s="119"/>
      <c r="EN73" s="119"/>
      <c r="EO73" s="119"/>
      <c r="EP73" s="119"/>
      <c r="EQ73" s="119"/>
      <c r="ER73" s="119"/>
      <c r="ES73" s="119"/>
      <c r="ET73" s="119"/>
      <c r="EU73" s="119"/>
      <c r="EV73" s="119"/>
      <c r="EW73" s="119"/>
      <c r="EX73" s="119"/>
      <c r="EY73" s="119"/>
      <c r="EZ73" s="119"/>
      <c r="FA73" s="119"/>
      <c r="FB73" s="119"/>
      <c r="FC73" s="119"/>
      <c r="FD73" s="119"/>
      <c r="FE73" s="119"/>
      <c r="FF73" s="119"/>
      <c r="FG73" s="119"/>
      <c r="FH73" s="119"/>
      <c r="FI73" s="119"/>
      <c r="FJ73" s="119"/>
      <c r="FK73" s="119"/>
      <c r="FL73" s="119"/>
      <c r="FM73" s="119"/>
      <c r="FN73" s="119"/>
      <c r="FO73" s="119"/>
      <c r="FP73" s="119"/>
      <c r="FQ73" s="119"/>
      <c r="FR73" s="119"/>
      <c r="FS73" s="119"/>
      <c r="FT73" s="119"/>
      <c r="FU73" s="119"/>
      <c r="FV73" s="119"/>
      <c r="FW73" s="119"/>
      <c r="FX73" s="119"/>
      <c r="FY73" s="119"/>
      <c r="FZ73" s="119"/>
      <c r="GA73" s="119"/>
      <c r="GB73" s="119"/>
      <c r="GC73" s="119"/>
      <c r="GD73" s="119"/>
      <c r="GE73" s="119"/>
      <c r="GF73" s="119"/>
      <c r="GG73" s="119"/>
      <c r="GH73" s="119"/>
      <c r="GI73" s="119"/>
      <c r="GJ73" s="119"/>
      <c r="GK73" s="119"/>
      <c r="GL73" s="119"/>
      <c r="GM73" s="119"/>
      <c r="GN73" s="119"/>
      <c r="GO73" s="119"/>
      <c r="GP73" s="119"/>
      <c r="GQ73" s="119"/>
      <c r="GR73" s="119"/>
      <c r="GS73" s="119"/>
      <c r="GT73" s="119"/>
      <c r="GU73" s="119"/>
      <c r="GV73" s="119"/>
      <c r="GW73" s="119"/>
      <c r="GX73" s="119"/>
      <c r="GY73" s="119"/>
      <c r="GZ73" s="119"/>
      <c r="HA73" s="119"/>
      <c r="HB73" s="119"/>
      <c r="HC73" s="119"/>
      <c r="HD73" s="119"/>
      <c r="HE73" s="119"/>
      <c r="HF73" s="119"/>
      <c r="HG73" s="119"/>
      <c r="HH73" s="119"/>
      <c r="HI73" s="119"/>
      <c r="HJ73" s="119"/>
    </row>
    <row r="74" spans="1:218" s="72" customFormat="1" ht="16.5" customHeight="1" x14ac:dyDescent="0.3">
      <c r="A74" s="119"/>
      <c r="D74" s="76"/>
      <c r="E74" s="76"/>
      <c r="F74" s="76"/>
      <c r="G74" s="76"/>
      <c r="H74" s="76"/>
      <c r="J74" s="119"/>
      <c r="L74" s="548" t="s">
        <v>696</v>
      </c>
      <c r="M74" s="549"/>
      <c r="N74" s="362">
        <f>MAX(N66:N72)</f>
        <v>0</v>
      </c>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c r="BP74" s="119"/>
      <c r="BQ74" s="119"/>
      <c r="BR74" s="119"/>
      <c r="BS74" s="119"/>
      <c r="BT74" s="119"/>
      <c r="BU74" s="119"/>
      <c r="BV74" s="119"/>
      <c r="BW74" s="119"/>
      <c r="BX74" s="119"/>
      <c r="BY74" s="119"/>
      <c r="BZ74" s="119"/>
      <c r="CA74" s="119"/>
      <c r="CB74" s="119"/>
      <c r="CC74" s="119"/>
      <c r="CD74" s="119"/>
      <c r="CE74" s="119"/>
      <c r="CF74" s="119"/>
      <c r="CG74" s="119"/>
      <c r="CH74" s="119"/>
      <c r="CI74" s="119"/>
      <c r="CJ74" s="119"/>
      <c r="CK74" s="119"/>
      <c r="CL74" s="119"/>
      <c r="CM74" s="119"/>
      <c r="CN74" s="119"/>
      <c r="CO74" s="119"/>
      <c r="CP74" s="119"/>
      <c r="CQ74" s="119"/>
      <c r="CR74" s="119"/>
      <c r="CS74" s="119"/>
      <c r="CT74" s="119"/>
      <c r="CU74" s="119"/>
      <c r="CV74" s="119"/>
      <c r="CW74" s="119"/>
      <c r="CX74" s="119"/>
      <c r="CY74" s="119"/>
      <c r="CZ74" s="119"/>
      <c r="DA74" s="119"/>
      <c r="DB74" s="119"/>
      <c r="DC74" s="119"/>
      <c r="DD74" s="119"/>
      <c r="DE74" s="119"/>
      <c r="DF74" s="119"/>
      <c r="DG74" s="119"/>
      <c r="DH74" s="119"/>
      <c r="DI74" s="119"/>
      <c r="DJ74" s="119"/>
      <c r="DK74" s="119"/>
      <c r="DL74" s="119"/>
      <c r="DM74" s="119"/>
      <c r="DN74" s="119"/>
      <c r="DO74" s="119"/>
      <c r="DP74" s="119"/>
      <c r="DQ74" s="119"/>
      <c r="DR74" s="119"/>
      <c r="DS74" s="119"/>
      <c r="DT74" s="119"/>
      <c r="DU74" s="119"/>
      <c r="DV74" s="119"/>
      <c r="DW74" s="119"/>
      <c r="DX74" s="119"/>
      <c r="DY74" s="119"/>
      <c r="DZ74" s="119"/>
      <c r="EA74" s="119"/>
      <c r="EB74" s="119"/>
      <c r="EC74" s="119"/>
      <c r="ED74" s="119"/>
      <c r="EE74" s="119"/>
      <c r="EF74" s="119"/>
      <c r="EG74" s="119"/>
      <c r="EH74" s="119"/>
      <c r="EI74" s="119"/>
      <c r="EJ74" s="119"/>
      <c r="EK74" s="119"/>
      <c r="EL74" s="119"/>
      <c r="EM74" s="119"/>
      <c r="EN74" s="119"/>
      <c r="EO74" s="119"/>
      <c r="EP74" s="119"/>
      <c r="EQ74" s="119"/>
      <c r="ER74" s="119"/>
      <c r="ES74" s="119"/>
      <c r="ET74" s="119"/>
      <c r="EU74" s="119"/>
      <c r="EV74" s="119"/>
      <c r="EW74" s="119"/>
      <c r="EX74" s="119"/>
      <c r="EY74" s="119"/>
      <c r="EZ74" s="119"/>
      <c r="FA74" s="119"/>
      <c r="FB74" s="119"/>
      <c r="FC74" s="119"/>
      <c r="FD74" s="119"/>
      <c r="FE74" s="119"/>
      <c r="FF74" s="119"/>
      <c r="FG74" s="119"/>
      <c r="FH74" s="119"/>
      <c r="FI74" s="119"/>
      <c r="FJ74" s="119"/>
      <c r="FK74" s="119"/>
      <c r="FL74" s="119"/>
      <c r="FM74" s="119"/>
      <c r="FN74" s="119"/>
      <c r="FO74" s="119"/>
      <c r="FP74" s="119"/>
      <c r="FQ74" s="119"/>
      <c r="FR74" s="119"/>
      <c r="FS74" s="119"/>
      <c r="FT74" s="119"/>
      <c r="FU74" s="119"/>
      <c r="FV74" s="119"/>
      <c r="FW74" s="119"/>
      <c r="FX74" s="119"/>
      <c r="FY74" s="119"/>
      <c r="FZ74" s="119"/>
      <c r="GA74" s="119"/>
      <c r="GB74" s="119"/>
      <c r="GC74" s="119"/>
      <c r="GD74" s="119"/>
      <c r="GE74" s="119"/>
      <c r="GF74" s="119"/>
      <c r="GG74" s="119"/>
      <c r="GH74" s="119"/>
      <c r="GI74" s="119"/>
      <c r="GJ74" s="119"/>
      <c r="GK74" s="119"/>
      <c r="GL74" s="119"/>
      <c r="GM74" s="119"/>
      <c r="GN74" s="119"/>
      <c r="GO74" s="119"/>
      <c r="GP74" s="119"/>
      <c r="GQ74" s="119"/>
      <c r="GR74" s="119"/>
      <c r="GS74" s="119"/>
      <c r="GT74" s="119"/>
      <c r="GU74" s="119"/>
      <c r="GV74" s="119"/>
      <c r="GW74" s="119"/>
      <c r="GX74" s="119"/>
      <c r="GY74" s="119"/>
      <c r="GZ74" s="119"/>
      <c r="HA74" s="119"/>
      <c r="HB74" s="119"/>
      <c r="HC74" s="119"/>
      <c r="HD74" s="119"/>
      <c r="HE74" s="119"/>
      <c r="HF74" s="119"/>
      <c r="HG74" s="119"/>
      <c r="HH74" s="119"/>
      <c r="HI74" s="119"/>
      <c r="HJ74" s="119"/>
    </row>
    <row r="75" spans="1:218" s="72" customFormat="1" ht="30" customHeight="1" x14ac:dyDescent="0.3">
      <c r="A75" s="119"/>
      <c r="D75" s="307" t="s">
        <v>519</v>
      </c>
      <c r="E75" s="73"/>
      <c r="F75" s="73"/>
      <c r="G75" s="551" t="str">
        <f>IF(D65&lt;&gt;"","bitte weiter mit Schritt 6","")</f>
        <v/>
      </c>
      <c r="H75" s="551"/>
      <c r="J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19"/>
      <c r="CB75" s="119"/>
      <c r="CC75" s="119"/>
      <c r="CD75" s="119"/>
      <c r="CE75" s="119"/>
      <c r="CF75" s="119"/>
      <c r="CG75" s="119"/>
      <c r="CH75" s="119"/>
      <c r="CI75" s="119"/>
      <c r="CJ75" s="119"/>
      <c r="CK75" s="119"/>
      <c r="CL75" s="119"/>
      <c r="CM75" s="119"/>
      <c r="CN75" s="119"/>
      <c r="CO75" s="119"/>
      <c r="CP75" s="119"/>
      <c r="CQ75" s="119"/>
      <c r="CR75" s="119"/>
      <c r="CS75" s="119"/>
      <c r="CT75" s="119"/>
      <c r="CU75" s="119"/>
      <c r="CV75" s="119"/>
      <c r="CW75" s="119"/>
      <c r="CX75" s="119"/>
      <c r="CY75" s="119"/>
      <c r="CZ75" s="119"/>
      <c r="DA75" s="119"/>
      <c r="DB75" s="119"/>
      <c r="DC75" s="119"/>
      <c r="DD75" s="119"/>
      <c r="DE75" s="119"/>
      <c r="DF75" s="119"/>
      <c r="DG75" s="119"/>
      <c r="DH75" s="119"/>
      <c r="DI75" s="119"/>
      <c r="DJ75" s="119"/>
      <c r="DK75" s="119"/>
      <c r="DL75" s="119"/>
      <c r="DM75" s="119"/>
      <c r="DN75" s="119"/>
      <c r="DO75" s="119"/>
      <c r="DP75" s="119"/>
      <c r="DQ75" s="119"/>
      <c r="DR75" s="119"/>
      <c r="DS75" s="119"/>
      <c r="DT75" s="119"/>
      <c r="DU75" s="119"/>
      <c r="DV75" s="119"/>
      <c r="DW75" s="119"/>
      <c r="DX75" s="119"/>
      <c r="DY75" s="119"/>
      <c r="DZ75" s="119"/>
      <c r="EA75" s="119"/>
      <c r="EB75" s="119"/>
      <c r="EC75" s="119"/>
      <c r="ED75" s="119"/>
      <c r="EE75" s="119"/>
      <c r="EF75" s="119"/>
      <c r="EG75" s="119"/>
      <c r="EH75" s="119"/>
      <c r="EI75" s="119"/>
      <c r="EJ75" s="119"/>
      <c r="EK75" s="119"/>
      <c r="EL75" s="119"/>
      <c r="EM75" s="119"/>
      <c r="EN75" s="119"/>
      <c r="EO75" s="119"/>
      <c r="EP75" s="119"/>
      <c r="EQ75" s="119"/>
      <c r="ER75" s="119"/>
      <c r="ES75" s="119"/>
      <c r="ET75" s="119"/>
      <c r="EU75" s="119"/>
      <c r="EV75" s="119"/>
      <c r="EW75" s="119"/>
      <c r="EX75" s="119"/>
      <c r="EY75" s="119"/>
      <c r="EZ75" s="119"/>
      <c r="FA75" s="119"/>
      <c r="FB75" s="119"/>
      <c r="FC75" s="119"/>
      <c r="FD75" s="119"/>
      <c r="FE75" s="119"/>
      <c r="FF75" s="119"/>
      <c r="FG75" s="119"/>
      <c r="FH75" s="119"/>
      <c r="FI75" s="119"/>
      <c r="FJ75" s="119"/>
      <c r="FK75" s="119"/>
      <c r="FL75" s="119"/>
      <c r="FM75" s="119"/>
      <c r="FN75" s="119"/>
      <c r="FO75" s="119"/>
      <c r="FP75" s="119"/>
      <c r="FQ75" s="119"/>
      <c r="FR75" s="119"/>
      <c r="FS75" s="119"/>
      <c r="FT75" s="119"/>
      <c r="FU75" s="119"/>
      <c r="FV75" s="119"/>
      <c r="FW75" s="119"/>
      <c r="FX75" s="119"/>
      <c r="FY75" s="119"/>
      <c r="FZ75" s="119"/>
      <c r="GA75" s="119"/>
      <c r="GB75" s="119"/>
      <c r="GC75" s="119"/>
      <c r="GD75" s="119"/>
      <c r="GE75" s="119"/>
      <c r="GF75" s="119"/>
      <c r="GG75" s="119"/>
      <c r="GH75" s="119"/>
      <c r="GI75" s="119"/>
      <c r="GJ75" s="119"/>
      <c r="GK75" s="119"/>
      <c r="GL75" s="119"/>
      <c r="GM75" s="119"/>
      <c r="GN75" s="119"/>
      <c r="GO75" s="119"/>
      <c r="GP75" s="119"/>
      <c r="GQ75" s="119"/>
      <c r="GR75" s="119"/>
      <c r="GS75" s="119"/>
      <c r="GT75" s="119"/>
      <c r="GU75" s="119"/>
      <c r="GV75" s="119"/>
      <c r="GW75" s="119"/>
      <c r="GX75" s="119"/>
      <c r="GY75" s="119"/>
      <c r="GZ75" s="119"/>
      <c r="HA75" s="119"/>
      <c r="HB75" s="119"/>
      <c r="HC75" s="119"/>
      <c r="HD75" s="119"/>
      <c r="HE75" s="119"/>
      <c r="HF75" s="119"/>
      <c r="HG75" s="119"/>
      <c r="HH75" s="119"/>
      <c r="HI75" s="119"/>
      <c r="HJ75" s="119"/>
    </row>
    <row r="76" spans="1:218" s="72" customFormat="1" ht="16.5" customHeight="1" x14ac:dyDescent="0.3">
      <c r="A76" s="119"/>
      <c r="D76" s="76"/>
      <c r="E76" s="76"/>
      <c r="F76" s="76"/>
      <c r="G76" s="76"/>
      <c r="H76" s="76"/>
      <c r="J76" s="119"/>
      <c r="L76" s="547" t="s">
        <v>697</v>
      </c>
      <c r="M76" s="547"/>
      <c r="N76" s="362" t="str">
        <f>VLOOKUP(N74,M62:N64,2,FALSE)</f>
        <v>Bewertung derzeit nicht möglich - keine oder noch unvollständige Angaben!</v>
      </c>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19"/>
      <c r="CG76" s="119"/>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19"/>
      <c r="DO76" s="119"/>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c r="FT76" s="119"/>
      <c r="FU76" s="119"/>
      <c r="FV76" s="119"/>
      <c r="FW76" s="119"/>
      <c r="FX76" s="119"/>
      <c r="FY76" s="119"/>
      <c r="FZ76" s="119"/>
      <c r="GA76" s="119"/>
      <c r="GB76" s="119"/>
      <c r="GC76" s="119"/>
      <c r="GD76" s="119"/>
      <c r="GE76" s="119"/>
      <c r="GF76" s="119"/>
      <c r="GG76" s="119"/>
      <c r="GH76" s="119"/>
      <c r="GI76" s="119"/>
      <c r="GJ76" s="119"/>
      <c r="GK76" s="119"/>
      <c r="GL76" s="119"/>
      <c r="GM76" s="119"/>
      <c r="GN76" s="119"/>
      <c r="GO76" s="119"/>
      <c r="GP76" s="119"/>
      <c r="GQ76" s="119"/>
      <c r="GR76" s="119"/>
      <c r="GS76" s="119"/>
      <c r="GT76" s="119"/>
      <c r="GU76" s="119"/>
      <c r="GV76" s="119"/>
      <c r="GW76" s="119"/>
      <c r="GX76" s="119"/>
      <c r="GY76" s="119"/>
      <c r="GZ76" s="119"/>
      <c r="HA76" s="119"/>
      <c r="HB76" s="119"/>
      <c r="HC76" s="119"/>
      <c r="HD76" s="119"/>
      <c r="HE76" s="119"/>
      <c r="HF76" s="119"/>
      <c r="HG76" s="119"/>
      <c r="HH76" s="119"/>
      <c r="HI76" s="119"/>
      <c r="HJ76" s="119"/>
    </row>
    <row r="77" spans="1:218" s="72" customFormat="1" ht="30" customHeight="1" x14ac:dyDescent="0.3">
      <c r="A77" s="119"/>
      <c r="C77" s="552" t="s">
        <v>518</v>
      </c>
      <c r="D77" s="552"/>
      <c r="E77" s="552"/>
      <c r="F77" s="552"/>
      <c r="G77" s="552"/>
      <c r="H77" s="552"/>
      <c r="J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c r="BM77" s="119"/>
      <c r="BN77" s="119"/>
      <c r="BO77" s="119"/>
      <c r="BP77" s="119"/>
      <c r="BQ77" s="119"/>
      <c r="BR77" s="119"/>
      <c r="BS77" s="119"/>
      <c r="BT77" s="119"/>
      <c r="BU77" s="119"/>
      <c r="BV77" s="119"/>
      <c r="BW77" s="119"/>
      <c r="BX77" s="119"/>
      <c r="BY77" s="119"/>
      <c r="BZ77" s="119"/>
      <c r="CA77" s="119"/>
      <c r="CB77" s="119"/>
      <c r="CC77" s="119"/>
      <c r="CD77" s="119"/>
      <c r="CE77" s="119"/>
      <c r="CF77" s="119"/>
      <c r="CG77" s="119"/>
      <c r="CH77" s="119"/>
      <c r="CI77" s="119"/>
      <c r="CJ77" s="119"/>
      <c r="CK77" s="119"/>
      <c r="CL77" s="119"/>
      <c r="CM77" s="119"/>
      <c r="CN77" s="119"/>
      <c r="CO77" s="119"/>
      <c r="CP77" s="119"/>
      <c r="CQ77" s="119"/>
      <c r="CR77" s="119"/>
      <c r="CS77" s="119"/>
      <c r="CT77" s="119"/>
      <c r="CU77" s="119"/>
      <c r="CV77" s="119"/>
      <c r="CW77" s="119"/>
      <c r="CX77" s="119"/>
      <c r="CY77" s="119"/>
      <c r="CZ77" s="119"/>
      <c r="DA77" s="119"/>
      <c r="DB77" s="119"/>
      <c r="DC77" s="119"/>
      <c r="DD77" s="119"/>
      <c r="DE77" s="119"/>
      <c r="DF77" s="119"/>
      <c r="DG77" s="119"/>
      <c r="DH77" s="119"/>
      <c r="DI77" s="119"/>
      <c r="DJ77" s="119"/>
      <c r="DK77" s="119"/>
      <c r="DL77" s="119"/>
      <c r="DM77" s="119"/>
      <c r="DN77" s="119"/>
      <c r="DO77" s="119"/>
      <c r="DP77" s="119"/>
      <c r="DQ77" s="119"/>
      <c r="DR77" s="119"/>
      <c r="DS77" s="119"/>
      <c r="DT77" s="119"/>
      <c r="DU77" s="119"/>
      <c r="DV77" s="119"/>
      <c r="DW77" s="119"/>
      <c r="DX77" s="119"/>
      <c r="DY77" s="119"/>
      <c r="DZ77" s="119"/>
      <c r="EA77" s="119"/>
      <c r="EB77" s="119"/>
      <c r="EC77" s="119"/>
      <c r="ED77" s="119"/>
      <c r="EE77" s="119"/>
      <c r="EF77" s="119"/>
      <c r="EG77" s="119"/>
      <c r="EH77" s="119"/>
      <c r="EI77" s="119"/>
      <c r="EJ77" s="119"/>
      <c r="EK77" s="119"/>
      <c r="EL77" s="119"/>
      <c r="EM77" s="119"/>
      <c r="EN77" s="119"/>
      <c r="EO77" s="119"/>
      <c r="EP77" s="119"/>
      <c r="EQ77" s="119"/>
      <c r="ER77" s="119"/>
      <c r="ES77" s="119"/>
      <c r="ET77" s="119"/>
      <c r="EU77" s="119"/>
      <c r="EV77" s="119"/>
      <c r="EW77" s="119"/>
      <c r="EX77" s="119"/>
      <c r="EY77" s="119"/>
      <c r="EZ77" s="119"/>
      <c r="FA77" s="119"/>
      <c r="FB77" s="119"/>
      <c r="FC77" s="119"/>
      <c r="FD77" s="119"/>
      <c r="FE77" s="119"/>
      <c r="FF77" s="119"/>
      <c r="FG77" s="119"/>
      <c r="FH77" s="119"/>
      <c r="FI77" s="119"/>
      <c r="FJ77" s="119"/>
      <c r="FK77" s="119"/>
      <c r="FL77" s="119"/>
      <c r="FM77" s="119"/>
      <c r="FN77" s="119"/>
      <c r="FO77" s="119"/>
      <c r="FP77" s="119"/>
      <c r="FQ77" s="119"/>
      <c r="FR77" s="119"/>
      <c r="FS77" s="119"/>
      <c r="FT77" s="119"/>
      <c r="FU77" s="119"/>
      <c r="FV77" s="119"/>
      <c r="FW77" s="119"/>
      <c r="FX77" s="119"/>
      <c r="FY77" s="119"/>
      <c r="FZ77" s="119"/>
      <c r="GA77" s="119"/>
      <c r="GB77" s="119"/>
      <c r="GC77" s="119"/>
      <c r="GD77" s="119"/>
      <c r="GE77" s="119"/>
      <c r="GF77" s="119"/>
      <c r="GG77" s="119"/>
      <c r="GH77" s="119"/>
      <c r="GI77" s="119"/>
      <c r="GJ77" s="119"/>
      <c r="GK77" s="119"/>
      <c r="GL77" s="119"/>
      <c r="GM77" s="119"/>
      <c r="GN77" s="119"/>
      <c r="GO77" s="119"/>
      <c r="GP77" s="119"/>
      <c r="GQ77" s="119"/>
      <c r="GR77" s="119"/>
      <c r="GS77" s="119"/>
      <c r="GT77" s="119"/>
      <c r="GU77" s="119"/>
      <c r="GV77" s="119"/>
      <c r="GW77" s="119"/>
      <c r="GX77" s="119"/>
      <c r="GY77" s="119"/>
      <c r="GZ77" s="119"/>
      <c r="HA77" s="119"/>
      <c r="HB77" s="119"/>
      <c r="HC77" s="119"/>
      <c r="HD77" s="119"/>
      <c r="HE77" s="119"/>
      <c r="HF77" s="119"/>
      <c r="HG77" s="119"/>
      <c r="HH77" s="119"/>
      <c r="HI77" s="119"/>
      <c r="HJ77" s="119"/>
    </row>
    <row r="78" spans="1:218" s="72" customFormat="1" ht="16.5" customHeight="1" x14ac:dyDescent="0.3">
      <c r="A78" s="119"/>
      <c r="D78" s="76"/>
      <c r="E78" s="76"/>
      <c r="F78" s="76"/>
      <c r="G78" s="76"/>
      <c r="H78" s="76"/>
      <c r="J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19"/>
      <c r="BP78" s="119"/>
      <c r="BQ78" s="119"/>
      <c r="BR78" s="119"/>
      <c r="BS78" s="119"/>
      <c r="BT78" s="119"/>
      <c r="BU78" s="119"/>
      <c r="BV78" s="119"/>
      <c r="BW78" s="119"/>
      <c r="BX78" s="119"/>
      <c r="BY78" s="119"/>
      <c r="BZ78" s="119"/>
      <c r="CA78" s="119"/>
      <c r="CB78" s="119"/>
      <c r="CC78" s="119"/>
      <c r="CD78" s="119"/>
      <c r="CE78" s="119"/>
      <c r="CF78" s="119"/>
      <c r="CG78" s="119"/>
      <c r="CH78" s="119"/>
      <c r="CI78" s="119"/>
      <c r="CJ78" s="119"/>
      <c r="CK78" s="119"/>
      <c r="CL78" s="119"/>
      <c r="CM78" s="119"/>
      <c r="CN78" s="119"/>
      <c r="CO78" s="119"/>
      <c r="CP78" s="119"/>
      <c r="CQ78" s="119"/>
      <c r="CR78" s="119"/>
      <c r="CS78" s="119"/>
      <c r="CT78" s="119"/>
      <c r="CU78" s="119"/>
      <c r="CV78" s="119"/>
      <c r="CW78" s="119"/>
      <c r="CX78" s="119"/>
      <c r="CY78" s="119"/>
      <c r="CZ78" s="119"/>
      <c r="DA78" s="119"/>
      <c r="DB78" s="119"/>
      <c r="DC78" s="119"/>
      <c r="DD78" s="119"/>
      <c r="DE78" s="119"/>
      <c r="DF78" s="119"/>
      <c r="DG78" s="119"/>
      <c r="DH78" s="119"/>
      <c r="DI78" s="119"/>
      <c r="DJ78" s="119"/>
      <c r="DK78" s="119"/>
      <c r="DL78" s="119"/>
      <c r="DM78" s="119"/>
      <c r="DN78" s="119"/>
      <c r="DO78" s="119"/>
      <c r="DP78" s="119"/>
      <c r="DQ78" s="119"/>
      <c r="DR78" s="119"/>
      <c r="DS78" s="119"/>
      <c r="DT78" s="119"/>
      <c r="DU78" s="119"/>
      <c r="DV78" s="119"/>
      <c r="DW78" s="119"/>
      <c r="DX78" s="119"/>
      <c r="DY78" s="119"/>
      <c r="DZ78" s="119"/>
      <c r="EA78" s="119"/>
      <c r="EB78" s="119"/>
      <c r="EC78" s="119"/>
      <c r="ED78" s="119"/>
      <c r="EE78" s="119"/>
      <c r="EF78" s="119"/>
      <c r="EG78" s="119"/>
      <c r="EH78" s="119"/>
      <c r="EI78" s="119"/>
      <c r="EJ78" s="119"/>
      <c r="EK78" s="119"/>
      <c r="EL78" s="119"/>
      <c r="EM78" s="119"/>
      <c r="EN78" s="119"/>
      <c r="EO78" s="119"/>
      <c r="EP78" s="119"/>
      <c r="EQ78" s="119"/>
      <c r="ER78" s="119"/>
      <c r="ES78" s="119"/>
      <c r="ET78" s="119"/>
      <c r="EU78" s="119"/>
      <c r="EV78" s="119"/>
      <c r="EW78" s="119"/>
      <c r="EX78" s="119"/>
      <c r="EY78" s="119"/>
      <c r="EZ78" s="119"/>
      <c r="FA78" s="119"/>
      <c r="FB78" s="119"/>
      <c r="FC78" s="119"/>
      <c r="FD78" s="119"/>
      <c r="FE78" s="119"/>
      <c r="FF78" s="119"/>
      <c r="FG78" s="119"/>
      <c r="FH78" s="119"/>
      <c r="FI78" s="119"/>
      <c r="FJ78" s="119"/>
      <c r="FK78" s="119"/>
      <c r="FL78" s="119"/>
      <c r="FM78" s="119"/>
      <c r="FN78" s="119"/>
      <c r="FO78" s="119"/>
      <c r="FP78" s="119"/>
      <c r="FQ78" s="119"/>
      <c r="FR78" s="119"/>
      <c r="FS78" s="119"/>
      <c r="FT78" s="119"/>
      <c r="FU78" s="119"/>
      <c r="FV78" s="119"/>
      <c r="FW78" s="119"/>
      <c r="FX78" s="119"/>
      <c r="FY78" s="119"/>
      <c r="FZ78" s="119"/>
      <c r="GA78" s="119"/>
      <c r="GB78" s="119"/>
      <c r="GC78" s="119"/>
      <c r="GD78" s="119"/>
      <c r="GE78" s="119"/>
      <c r="GF78" s="119"/>
      <c r="GG78" s="119"/>
      <c r="GH78" s="119"/>
      <c r="GI78" s="119"/>
      <c r="GJ78" s="119"/>
      <c r="GK78" s="119"/>
      <c r="GL78" s="119"/>
      <c r="GM78" s="119"/>
      <c r="GN78" s="119"/>
      <c r="GO78" s="119"/>
      <c r="GP78" s="119"/>
      <c r="GQ78" s="119"/>
      <c r="GR78" s="119"/>
      <c r="GS78" s="119"/>
      <c r="GT78" s="119"/>
      <c r="GU78" s="119"/>
      <c r="GV78" s="119"/>
      <c r="GW78" s="119"/>
      <c r="GX78" s="119"/>
      <c r="GY78" s="119"/>
      <c r="GZ78" s="119"/>
      <c r="HA78" s="119"/>
      <c r="HB78" s="119"/>
      <c r="HC78" s="119"/>
      <c r="HD78" s="119"/>
      <c r="HE78" s="119"/>
      <c r="HF78" s="119"/>
      <c r="HG78" s="119"/>
      <c r="HH78" s="119"/>
      <c r="HI78" s="119"/>
      <c r="HJ78" s="119"/>
    </row>
    <row r="79" spans="1:218" s="72" customFormat="1" ht="36" customHeight="1" x14ac:dyDescent="0.3">
      <c r="A79" s="119"/>
      <c r="D79" s="563" t="s">
        <v>655</v>
      </c>
      <c r="E79" s="563"/>
      <c r="F79" s="311"/>
      <c r="G79" s="564"/>
      <c r="H79" s="564"/>
      <c r="J79" s="119"/>
      <c r="M79" s="299" t="s">
        <v>202</v>
      </c>
      <c r="N79" s="299" t="s">
        <v>517</v>
      </c>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c r="BP79" s="119"/>
      <c r="BQ79" s="119"/>
      <c r="BR79" s="119"/>
      <c r="BS79" s="119"/>
      <c r="BT79" s="119"/>
      <c r="BU79" s="119"/>
      <c r="BV79" s="119"/>
      <c r="BW79" s="119"/>
      <c r="BX79" s="119"/>
      <c r="BY79" s="119"/>
      <c r="BZ79" s="119"/>
      <c r="CA79" s="119"/>
      <c r="CB79" s="119"/>
      <c r="CC79" s="119"/>
      <c r="CD79" s="119"/>
      <c r="CE79" s="119"/>
      <c r="CF79" s="119"/>
      <c r="CG79" s="119"/>
      <c r="CH79" s="119"/>
      <c r="CI79" s="119"/>
      <c r="CJ79" s="119"/>
      <c r="CK79" s="119"/>
      <c r="CL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c r="EC79" s="119"/>
      <c r="ED79" s="119"/>
      <c r="EE79" s="119"/>
      <c r="EF79" s="119"/>
      <c r="EG79" s="119"/>
      <c r="EH79" s="119"/>
      <c r="EI79" s="119"/>
      <c r="EJ79" s="119"/>
      <c r="EK79" s="119"/>
      <c r="EL79" s="119"/>
      <c r="EM79" s="119"/>
      <c r="EN79" s="119"/>
      <c r="EO79" s="119"/>
      <c r="EP79" s="119"/>
      <c r="EQ79" s="119"/>
      <c r="ER79" s="119"/>
      <c r="ES79" s="119"/>
      <c r="ET79" s="119"/>
      <c r="EU79" s="119"/>
      <c r="EV79" s="119"/>
      <c r="EW79" s="119"/>
      <c r="EX79" s="119"/>
      <c r="EY79" s="119"/>
      <c r="EZ79" s="119"/>
      <c r="FA79" s="119"/>
      <c r="FB79" s="119"/>
      <c r="FC79" s="119"/>
      <c r="FD79" s="119"/>
      <c r="FE79" s="119"/>
      <c r="FF79" s="119"/>
      <c r="FG79" s="119"/>
      <c r="FH79" s="119"/>
      <c r="FI79" s="119"/>
      <c r="FJ79" s="119"/>
      <c r="FK79" s="119"/>
      <c r="FL79" s="119"/>
      <c r="FM79" s="119"/>
      <c r="FN79" s="119"/>
      <c r="FO79" s="119"/>
      <c r="FP79" s="119"/>
      <c r="FQ79" s="119"/>
      <c r="FR79" s="119"/>
      <c r="FS79" s="119"/>
      <c r="FT79" s="119"/>
      <c r="FU79" s="119"/>
      <c r="FV79" s="119"/>
      <c r="FW79" s="119"/>
      <c r="FX79" s="119"/>
      <c r="FY79" s="119"/>
      <c r="FZ79" s="119"/>
      <c r="GA79" s="119"/>
      <c r="GB79" s="119"/>
      <c r="GC79" s="119"/>
      <c r="GD79" s="119"/>
      <c r="GE79" s="119"/>
      <c r="GF79" s="119"/>
      <c r="GG79" s="119"/>
      <c r="GH79" s="119"/>
      <c r="GI79" s="119"/>
      <c r="GJ79" s="119"/>
      <c r="GK79" s="119"/>
      <c r="GL79" s="119"/>
      <c r="GM79" s="119"/>
      <c r="GN79" s="119"/>
      <c r="GO79" s="119"/>
      <c r="GP79" s="119"/>
      <c r="GQ79" s="119"/>
      <c r="GR79" s="119"/>
      <c r="GS79" s="119"/>
      <c r="GT79" s="119"/>
      <c r="GU79" s="119"/>
      <c r="GV79" s="119"/>
      <c r="GW79" s="119"/>
      <c r="GX79" s="119"/>
      <c r="GY79" s="119"/>
      <c r="GZ79" s="119"/>
      <c r="HA79" s="119"/>
      <c r="HB79" s="119"/>
      <c r="HC79" s="119"/>
      <c r="HD79" s="119"/>
      <c r="HE79" s="119"/>
      <c r="HF79" s="119"/>
      <c r="HG79" s="119"/>
      <c r="HH79" s="119"/>
      <c r="HI79" s="119"/>
      <c r="HJ79" s="119"/>
    </row>
    <row r="80" spans="1:218" s="72" customFormat="1" ht="16.5" customHeight="1" x14ac:dyDescent="0.3">
      <c r="A80" s="119"/>
      <c r="D80" s="310"/>
      <c r="E80" s="310"/>
      <c r="F80" s="310"/>
      <c r="G80" s="309"/>
      <c r="H80" s="309"/>
      <c r="J80" s="119"/>
      <c r="M80" s="299" t="s">
        <v>203</v>
      </c>
      <c r="N80" s="299" t="s">
        <v>516</v>
      </c>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c r="BM80" s="119"/>
      <c r="BN80" s="119"/>
      <c r="BO80" s="119"/>
      <c r="BP80" s="119"/>
      <c r="BQ80" s="119"/>
      <c r="BR80" s="119"/>
      <c r="BS80" s="119"/>
      <c r="BT80" s="119"/>
      <c r="BU80" s="119"/>
      <c r="BV80" s="119"/>
      <c r="BW80" s="119"/>
      <c r="BX80" s="119"/>
      <c r="BY80" s="119"/>
      <c r="BZ80" s="119"/>
      <c r="CA80" s="119"/>
      <c r="CB80" s="119"/>
      <c r="CC80" s="119"/>
      <c r="CD80" s="119"/>
      <c r="CE80" s="119"/>
      <c r="CF80" s="119"/>
      <c r="CG80" s="119"/>
      <c r="CH80" s="119"/>
      <c r="CI80" s="119"/>
      <c r="CJ80" s="119"/>
      <c r="CK80" s="119"/>
      <c r="CL80" s="119"/>
      <c r="CM80" s="119"/>
      <c r="CN80" s="119"/>
      <c r="CO80" s="119"/>
      <c r="CP80" s="119"/>
      <c r="CQ80" s="119"/>
      <c r="CR80" s="119"/>
      <c r="CS80" s="119"/>
      <c r="CT80" s="119"/>
      <c r="CU80" s="119"/>
      <c r="CV80" s="119"/>
      <c r="CW80" s="119"/>
      <c r="CX80" s="119"/>
      <c r="CY80" s="119"/>
      <c r="CZ80" s="119"/>
      <c r="DA80" s="119"/>
      <c r="DB80" s="119"/>
      <c r="DC80" s="119"/>
      <c r="DD80" s="119"/>
      <c r="DE80" s="119"/>
      <c r="DF80" s="119"/>
      <c r="DG80" s="119"/>
      <c r="DH80" s="119"/>
      <c r="DI80" s="119"/>
      <c r="DJ80" s="119"/>
      <c r="DK80" s="119"/>
      <c r="DL80" s="119"/>
      <c r="DM80" s="119"/>
      <c r="DN80" s="119"/>
      <c r="DO80" s="119"/>
      <c r="DP80" s="119"/>
      <c r="DQ80" s="119"/>
      <c r="DR80" s="119"/>
      <c r="DS80" s="119"/>
      <c r="DT80" s="119"/>
      <c r="DU80" s="119"/>
      <c r="DV80" s="119"/>
      <c r="DW80" s="119"/>
      <c r="DX80" s="119"/>
      <c r="DY80" s="119"/>
      <c r="DZ80" s="119"/>
      <c r="EA80" s="119"/>
      <c r="EB80" s="119"/>
      <c r="EC80" s="119"/>
      <c r="ED80" s="119"/>
      <c r="EE80" s="119"/>
      <c r="EF80" s="119"/>
      <c r="EG80" s="119"/>
      <c r="EH80" s="119"/>
      <c r="EI80" s="119"/>
      <c r="EJ80" s="119"/>
      <c r="EK80" s="119"/>
      <c r="EL80" s="119"/>
      <c r="EM80" s="119"/>
      <c r="EN80" s="119"/>
      <c r="EO80" s="119"/>
      <c r="EP80" s="119"/>
      <c r="EQ80" s="119"/>
      <c r="ER80" s="119"/>
      <c r="ES80" s="119"/>
      <c r="ET80" s="119"/>
      <c r="EU80" s="119"/>
      <c r="EV80" s="119"/>
      <c r="EW80" s="119"/>
      <c r="EX80" s="119"/>
      <c r="EY80" s="119"/>
      <c r="EZ80" s="119"/>
      <c r="FA80" s="119"/>
      <c r="FB80" s="119"/>
      <c r="FC80" s="119"/>
      <c r="FD80" s="119"/>
      <c r="FE80" s="119"/>
      <c r="FF80" s="119"/>
      <c r="FG80" s="119"/>
      <c r="FH80" s="119"/>
      <c r="FI80" s="119"/>
      <c r="FJ80" s="119"/>
      <c r="FK80" s="119"/>
      <c r="FL80" s="119"/>
      <c r="FM80" s="119"/>
      <c r="FN80" s="119"/>
      <c r="FO80" s="119"/>
      <c r="FP80" s="119"/>
      <c r="FQ80" s="119"/>
      <c r="FR80" s="119"/>
      <c r="FS80" s="119"/>
      <c r="FT80" s="119"/>
      <c r="FU80" s="119"/>
      <c r="FV80" s="119"/>
      <c r="FW80" s="119"/>
      <c r="FX80" s="119"/>
      <c r="FY80" s="119"/>
      <c r="FZ80" s="119"/>
      <c r="GA80" s="119"/>
      <c r="GB80" s="119"/>
      <c r="GC80" s="119"/>
      <c r="GD80" s="119"/>
      <c r="GE80" s="119"/>
      <c r="GF80" s="119"/>
      <c r="GG80" s="119"/>
      <c r="GH80" s="119"/>
      <c r="GI80" s="119"/>
      <c r="GJ80" s="119"/>
      <c r="GK80" s="119"/>
      <c r="GL80" s="119"/>
      <c r="GM80" s="119"/>
      <c r="GN80" s="119"/>
      <c r="GO80" s="119"/>
      <c r="GP80" s="119"/>
      <c r="GQ80" s="119"/>
      <c r="GR80" s="119"/>
      <c r="GS80" s="119"/>
      <c r="GT80" s="119"/>
      <c r="GU80" s="119"/>
      <c r="GV80" s="119"/>
      <c r="GW80" s="119"/>
      <c r="GX80" s="119"/>
      <c r="GY80" s="119"/>
      <c r="GZ80" s="119"/>
      <c r="HA80" s="119"/>
      <c r="HB80" s="119"/>
      <c r="HC80" s="119"/>
      <c r="HD80" s="119"/>
      <c r="HE80" s="119"/>
      <c r="HF80" s="119"/>
      <c r="HG80" s="119"/>
      <c r="HH80" s="119"/>
      <c r="HI80" s="119"/>
      <c r="HJ80" s="119"/>
    </row>
    <row r="81" spans="1:218" s="72" customFormat="1" ht="30" customHeight="1" x14ac:dyDescent="0.3">
      <c r="A81" s="119"/>
      <c r="D81" s="307" t="s">
        <v>515</v>
      </c>
      <c r="E81" s="73"/>
      <c r="F81" s="73"/>
      <c r="G81" s="551" t="str">
        <f>IF(G79&lt;&gt;"",VLOOKUP(G79,M79:N80,2,FALSE),"")</f>
        <v/>
      </c>
      <c r="H81" s="551"/>
      <c r="J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19"/>
      <c r="BU81" s="119"/>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19"/>
      <c r="DJ81" s="119"/>
      <c r="DK81" s="119"/>
      <c r="DL81" s="119"/>
      <c r="DM81" s="119"/>
      <c r="DN81" s="119"/>
      <c r="DO81" s="119"/>
      <c r="DP81" s="119"/>
      <c r="DQ81" s="119"/>
      <c r="DR81" s="119"/>
      <c r="DS81" s="119"/>
      <c r="DT81" s="119"/>
      <c r="DU81" s="119"/>
      <c r="DV81" s="119"/>
      <c r="DW81" s="119"/>
      <c r="DX81" s="119"/>
      <c r="DY81" s="119"/>
      <c r="DZ81" s="119"/>
      <c r="EA81" s="119"/>
      <c r="EB81" s="119"/>
      <c r="EC81" s="119"/>
      <c r="ED81" s="119"/>
      <c r="EE81" s="119"/>
      <c r="EF81" s="119"/>
      <c r="EG81" s="119"/>
      <c r="EH81" s="119"/>
      <c r="EI81" s="119"/>
      <c r="EJ81" s="119"/>
      <c r="EK81" s="119"/>
      <c r="EL81" s="119"/>
      <c r="EM81" s="119"/>
      <c r="EN81" s="119"/>
      <c r="EO81" s="119"/>
      <c r="EP81" s="119"/>
      <c r="EQ81" s="119"/>
      <c r="ER81" s="119"/>
      <c r="ES81" s="119"/>
      <c r="ET81" s="119"/>
      <c r="EU81" s="119"/>
      <c r="EV81" s="119"/>
      <c r="EW81" s="119"/>
      <c r="EX81" s="119"/>
      <c r="EY81" s="119"/>
      <c r="EZ81" s="119"/>
      <c r="FA81" s="119"/>
      <c r="FB81" s="119"/>
      <c r="FC81" s="119"/>
      <c r="FD81" s="119"/>
      <c r="FE81" s="119"/>
      <c r="FF81" s="119"/>
      <c r="FG81" s="119"/>
      <c r="FH81" s="119"/>
      <c r="FI81" s="119"/>
      <c r="FJ81" s="119"/>
      <c r="FK81" s="119"/>
      <c r="FL81" s="119"/>
      <c r="FM81" s="119"/>
      <c r="FN81" s="119"/>
      <c r="FO81" s="119"/>
      <c r="FP81" s="119"/>
      <c r="FQ81" s="119"/>
      <c r="FR81" s="119"/>
      <c r="FS81" s="119"/>
      <c r="FT81" s="119"/>
      <c r="FU81" s="119"/>
      <c r="FV81" s="119"/>
      <c r="FW81" s="119"/>
      <c r="FX81" s="119"/>
      <c r="FY81" s="119"/>
      <c r="FZ81" s="119"/>
      <c r="GA81" s="119"/>
      <c r="GB81" s="119"/>
      <c r="GC81" s="119"/>
      <c r="GD81" s="119"/>
      <c r="GE81" s="119"/>
      <c r="GF81" s="119"/>
      <c r="GG81" s="119"/>
      <c r="GH81" s="119"/>
      <c r="GI81" s="119"/>
      <c r="GJ81" s="119"/>
      <c r="GK81" s="119"/>
      <c r="GL81" s="119"/>
      <c r="GM81" s="119"/>
      <c r="GN81" s="119"/>
      <c r="GO81" s="119"/>
      <c r="GP81" s="119"/>
      <c r="GQ81" s="119"/>
      <c r="GR81" s="119"/>
      <c r="GS81" s="119"/>
      <c r="GT81" s="119"/>
      <c r="GU81" s="119"/>
      <c r="GV81" s="119"/>
      <c r="GW81" s="119"/>
      <c r="GX81" s="119"/>
      <c r="GY81" s="119"/>
      <c r="GZ81" s="119"/>
      <c r="HA81" s="119"/>
      <c r="HB81" s="119"/>
      <c r="HC81" s="119"/>
      <c r="HD81" s="119"/>
      <c r="HE81" s="119"/>
      <c r="HF81" s="119"/>
      <c r="HG81" s="119"/>
      <c r="HH81" s="119"/>
      <c r="HI81" s="119"/>
      <c r="HJ81" s="119"/>
    </row>
    <row r="82" spans="1:218" s="72" customFormat="1" ht="16.5" customHeight="1" x14ac:dyDescent="0.3">
      <c r="A82" s="119"/>
      <c r="D82" s="76"/>
      <c r="E82" s="76"/>
      <c r="F82" s="76"/>
      <c r="G82" s="76"/>
      <c r="H82" s="76"/>
      <c r="J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19"/>
      <c r="BC82" s="119"/>
      <c r="BD82" s="119"/>
      <c r="BE82" s="119"/>
      <c r="BF82" s="119"/>
      <c r="BG82" s="119"/>
      <c r="BH82" s="119"/>
      <c r="BI82" s="119"/>
      <c r="BJ82" s="119"/>
      <c r="BK82" s="119"/>
      <c r="BL82" s="119"/>
      <c r="BM82" s="119"/>
      <c r="BN82" s="119"/>
      <c r="BO82" s="119"/>
      <c r="BP82" s="119"/>
      <c r="BQ82" s="119"/>
      <c r="BR82" s="119"/>
      <c r="BS82" s="119"/>
      <c r="BT82" s="119"/>
      <c r="BU82" s="119"/>
      <c r="BV82" s="119"/>
      <c r="BW82" s="119"/>
      <c r="BX82" s="119"/>
      <c r="BY82" s="119"/>
      <c r="BZ82" s="119"/>
      <c r="CA82" s="119"/>
      <c r="CB82" s="119"/>
      <c r="CC82" s="119"/>
      <c r="CD82" s="119"/>
      <c r="CE82" s="119"/>
      <c r="CF82" s="119"/>
      <c r="CG82" s="119"/>
      <c r="CH82" s="119"/>
      <c r="CI82" s="119"/>
      <c r="CJ82" s="119"/>
      <c r="CK82" s="119"/>
      <c r="CL82" s="119"/>
      <c r="CM82" s="119"/>
      <c r="CN82" s="119"/>
      <c r="CO82" s="119"/>
      <c r="CP82" s="119"/>
      <c r="CQ82" s="119"/>
      <c r="CR82" s="119"/>
      <c r="CS82" s="119"/>
      <c r="CT82" s="119"/>
      <c r="CU82" s="119"/>
      <c r="CV82" s="119"/>
      <c r="CW82" s="119"/>
      <c r="CX82" s="119"/>
      <c r="CY82" s="119"/>
      <c r="CZ82" s="119"/>
      <c r="DA82" s="119"/>
      <c r="DB82" s="119"/>
      <c r="DC82" s="119"/>
      <c r="DD82" s="119"/>
      <c r="DE82" s="119"/>
      <c r="DF82" s="119"/>
      <c r="DG82" s="119"/>
      <c r="DH82" s="119"/>
      <c r="DI82" s="119"/>
      <c r="DJ82" s="119"/>
      <c r="DK82" s="119"/>
      <c r="DL82" s="119"/>
      <c r="DM82" s="119"/>
      <c r="DN82" s="119"/>
      <c r="DO82" s="119"/>
      <c r="DP82" s="119"/>
      <c r="DQ82" s="119"/>
      <c r="DR82" s="119"/>
      <c r="DS82" s="119"/>
      <c r="DT82" s="119"/>
      <c r="DU82" s="119"/>
      <c r="DV82" s="119"/>
      <c r="DW82" s="119"/>
      <c r="DX82" s="119"/>
      <c r="DY82" s="119"/>
      <c r="DZ82" s="119"/>
      <c r="EA82" s="119"/>
      <c r="EB82" s="119"/>
      <c r="EC82" s="119"/>
      <c r="ED82" s="119"/>
      <c r="EE82" s="119"/>
      <c r="EF82" s="119"/>
      <c r="EG82" s="119"/>
      <c r="EH82" s="119"/>
      <c r="EI82" s="119"/>
      <c r="EJ82" s="119"/>
      <c r="EK82" s="119"/>
      <c r="EL82" s="119"/>
      <c r="EM82" s="119"/>
      <c r="EN82" s="119"/>
      <c r="EO82" s="119"/>
      <c r="EP82" s="119"/>
      <c r="EQ82" s="119"/>
      <c r="ER82" s="119"/>
      <c r="ES82" s="119"/>
      <c r="ET82" s="119"/>
      <c r="EU82" s="119"/>
      <c r="EV82" s="119"/>
      <c r="EW82" s="119"/>
      <c r="EX82" s="119"/>
      <c r="EY82" s="119"/>
      <c r="EZ82" s="119"/>
      <c r="FA82" s="119"/>
      <c r="FB82" s="119"/>
      <c r="FC82" s="119"/>
      <c r="FD82" s="119"/>
      <c r="FE82" s="119"/>
      <c r="FF82" s="119"/>
      <c r="FG82" s="119"/>
      <c r="FH82" s="119"/>
      <c r="FI82" s="119"/>
      <c r="FJ82" s="119"/>
      <c r="FK82" s="119"/>
      <c r="FL82" s="119"/>
      <c r="FM82" s="119"/>
      <c r="FN82" s="119"/>
      <c r="FO82" s="119"/>
      <c r="FP82" s="119"/>
      <c r="FQ82" s="119"/>
      <c r="FR82" s="119"/>
      <c r="FS82" s="119"/>
      <c r="FT82" s="119"/>
      <c r="FU82" s="119"/>
      <c r="FV82" s="119"/>
      <c r="FW82" s="119"/>
      <c r="FX82" s="119"/>
      <c r="FY82" s="119"/>
      <c r="FZ82" s="119"/>
      <c r="GA82" s="119"/>
      <c r="GB82" s="119"/>
      <c r="GC82" s="119"/>
      <c r="GD82" s="119"/>
      <c r="GE82" s="119"/>
      <c r="GF82" s="119"/>
      <c r="GG82" s="119"/>
      <c r="GH82" s="119"/>
      <c r="GI82" s="119"/>
      <c r="GJ82" s="119"/>
      <c r="GK82" s="119"/>
      <c r="GL82" s="119"/>
      <c r="GM82" s="119"/>
      <c r="GN82" s="119"/>
      <c r="GO82" s="119"/>
      <c r="GP82" s="119"/>
      <c r="GQ82" s="119"/>
      <c r="GR82" s="119"/>
      <c r="GS82" s="119"/>
      <c r="GT82" s="119"/>
      <c r="GU82" s="119"/>
      <c r="GV82" s="119"/>
      <c r="GW82" s="119"/>
      <c r="GX82" s="119"/>
      <c r="GY82" s="119"/>
      <c r="GZ82" s="119"/>
      <c r="HA82" s="119"/>
      <c r="HB82" s="119"/>
      <c r="HC82" s="119"/>
      <c r="HD82" s="119"/>
      <c r="HE82" s="119"/>
      <c r="HF82" s="119"/>
      <c r="HG82" s="119"/>
      <c r="HH82" s="119"/>
      <c r="HI82" s="119"/>
      <c r="HJ82" s="119"/>
    </row>
    <row r="83" spans="1:218" s="72" customFormat="1" ht="30" customHeight="1" x14ac:dyDescent="0.3">
      <c r="A83" s="119"/>
      <c r="C83" s="512" t="s">
        <v>514</v>
      </c>
      <c r="D83" s="512"/>
      <c r="E83" s="512"/>
      <c r="F83" s="512"/>
      <c r="G83" s="512"/>
      <c r="H83" s="512"/>
      <c r="J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19"/>
      <c r="BC83" s="119"/>
      <c r="BD83" s="119"/>
      <c r="BE83" s="119"/>
      <c r="BF83" s="119"/>
      <c r="BG83" s="119"/>
      <c r="BH83" s="119"/>
      <c r="BI83" s="119"/>
      <c r="BJ83" s="119"/>
      <c r="BK83" s="119"/>
      <c r="BL83" s="119"/>
      <c r="BM83" s="119"/>
      <c r="BN83" s="119"/>
      <c r="BO83" s="119"/>
      <c r="BP83" s="119"/>
      <c r="BQ83" s="119"/>
      <c r="BR83" s="119"/>
      <c r="BS83" s="119"/>
      <c r="BT83" s="119"/>
      <c r="BU83" s="119"/>
      <c r="BV83" s="119"/>
      <c r="BW83" s="119"/>
      <c r="BX83" s="119"/>
      <c r="BY83" s="119"/>
      <c r="BZ83" s="119"/>
      <c r="CA83" s="119"/>
      <c r="CB83" s="119"/>
      <c r="CC83" s="119"/>
      <c r="CD83" s="119"/>
      <c r="CE83" s="119"/>
      <c r="CF83" s="119"/>
      <c r="CG83" s="119"/>
      <c r="CH83" s="119"/>
      <c r="CI83" s="119"/>
      <c r="CJ83" s="119"/>
      <c r="CK83" s="119"/>
      <c r="CL83" s="119"/>
      <c r="CM83" s="119"/>
      <c r="CN83" s="119"/>
      <c r="CO83" s="119"/>
      <c r="CP83" s="119"/>
      <c r="CQ83" s="119"/>
      <c r="CR83" s="119"/>
      <c r="CS83" s="119"/>
      <c r="CT83" s="119"/>
      <c r="CU83" s="119"/>
      <c r="CV83" s="119"/>
      <c r="CW83" s="119"/>
      <c r="CX83" s="119"/>
      <c r="CY83" s="119"/>
      <c r="CZ83" s="119"/>
      <c r="DA83" s="119"/>
      <c r="DB83" s="119"/>
      <c r="DC83" s="119"/>
      <c r="DD83" s="119"/>
      <c r="DE83" s="119"/>
      <c r="DF83" s="119"/>
      <c r="DG83" s="119"/>
      <c r="DH83" s="119"/>
      <c r="DI83" s="119"/>
      <c r="DJ83" s="119"/>
      <c r="DK83" s="119"/>
      <c r="DL83" s="119"/>
      <c r="DM83" s="119"/>
      <c r="DN83" s="119"/>
      <c r="DO83" s="119"/>
      <c r="DP83" s="119"/>
      <c r="DQ83" s="119"/>
      <c r="DR83" s="119"/>
      <c r="DS83" s="119"/>
      <c r="DT83" s="119"/>
      <c r="DU83" s="119"/>
      <c r="DV83" s="119"/>
      <c r="DW83" s="119"/>
      <c r="DX83" s="119"/>
      <c r="DY83" s="119"/>
      <c r="DZ83" s="119"/>
      <c r="EA83" s="119"/>
      <c r="EB83" s="119"/>
      <c r="EC83" s="119"/>
      <c r="ED83" s="119"/>
      <c r="EE83" s="119"/>
      <c r="EF83" s="119"/>
      <c r="EG83" s="119"/>
      <c r="EH83" s="119"/>
      <c r="EI83" s="119"/>
      <c r="EJ83" s="119"/>
      <c r="EK83" s="119"/>
      <c r="EL83" s="119"/>
      <c r="EM83" s="119"/>
      <c r="EN83" s="119"/>
      <c r="EO83" s="119"/>
      <c r="EP83" s="119"/>
      <c r="EQ83" s="119"/>
      <c r="ER83" s="119"/>
      <c r="ES83" s="119"/>
      <c r="ET83" s="119"/>
      <c r="EU83" s="119"/>
      <c r="EV83" s="119"/>
      <c r="EW83" s="119"/>
      <c r="EX83" s="119"/>
      <c r="EY83" s="119"/>
      <c r="EZ83" s="119"/>
      <c r="FA83" s="119"/>
      <c r="FB83" s="119"/>
      <c r="FC83" s="119"/>
      <c r="FD83" s="119"/>
      <c r="FE83" s="119"/>
      <c r="FF83" s="119"/>
      <c r="FG83" s="119"/>
      <c r="FH83" s="119"/>
      <c r="FI83" s="119"/>
      <c r="FJ83" s="119"/>
      <c r="FK83" s="119"/>
      <c r="FL83" s="119"/>
      <c r="FM83" s="119"/>
      <c r="FN83" s="119"/>
      <c r="FO83" s="119"/>
      <c r="FP83" s="119"/>
      <c r="FQ83" s="119"/>
      <c r="FR83" s="119"/>
      <c r="FS83" s="119"/>
      <c r="FT83" s="119"/>
      <c r="FU83" s="119"/>
      <c r="FV83" s="119"/>
      <c r="FW83" s="119"/>
      <c r="FX83" s="119"/>
      <c r="FY83" s="119"/>
      <c r="FZ83" s="119"/>
      <c r="GA83" s="119"/>
      <c r="GB83" s="119"/>
      <c r="GC83" s="119"/>
      <c r="GD83" s="119"/>
      <c r="GE83" s="119"/>
      <c r="GF83" s="119"/>
      <c r="GG83" s="119"/>
      <c r="GH83" s="119"/>
      <c r="GI83" s="119"/>
      <c r="GJ83" s="119"/>
      <c r="GK83" s="119"/>
      <c r="GL83" s="119"/>
      <c r="GM83" s="119"/>
      <c r="GN83" s="119"/>
      <c r="GO83" s="119"/>
      <c r="GP83" s="119"/>
      <c r="GQ83" s="119"/>
      <c r="GR83" s="119"/>
      <c r="GS83" s="119"/>
      <c r="GT83" s="119"/>
      <c r="GU83" s="119"/>
      <c r="GV83" s="119"/>
      <c r="GW83" s="119"/>
      <c r="GX83" s="119"/>
      <c r="GY83" s="119"/>
      <c r="GZ83" s="119"/>
      <c r="HA83" s="119"/>
      <c r="HB83" s="119"/>
      <c r="HC83" s="119"/>
      <c r="HD83" s="119"/>
      <c r="HE83" s="119"/>
      <c r="HF83" s="119"/>
      <c r="HG83" s="119"/>
      <c r="HH83" s="119"/>
      <c r="HI83" s="119"/>
      <c r="HJ83" s="119"/>
    </row>
    <row r="84" spans="1:218" s="72" customFormat="1" ht="16.5" customHeight="1" x14ac:dyDescent="0.35">
      <c r="A84" s="119"/>
      <c r="C84" s="95"/>
      <c r="D84" s="301"/>
      <c r="E84" s="302"/>
      <c r="F84" s="302"/>
      <c r="G84" s="301"/>
      <c r="H84" s="301"/>
      <c r="J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19"/>
      <c r="CG84" s="119"/>
      <c r="CH84" s="119"/>
      <c r="CI84" s="119"/>
      <c r="CJ84" s="119"/>
      <c r="CK84" s="119"/>
      <c r="CL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19"/>
      <c r="DL84" s="119"/>
      <c r="DM84" s="119"/>
      <c r="DN84" s="119"/>
      <c r="DO84" s="119"/>
      <c r="DP84" s="119"/>
      <c r="DQ84" s="119"/>
      <c r="DR84" s="119"/>
      <c r="DS84" s="119"/>
      <c r="DT84" s="119"/>
      <c r="DU84" s="119"/>
      <c r="DV84" s="119"/>
      <c r="DW84" s="119"/>
      <c r="DX84" s="119"/>
      <c r="DY84" s="119"/>
      <c r="DZ84" s="119"/>
      <c r="EA84" s="119"/>
      <c r="EB84" s="119"/>
      <c r="EC84" s="119"/>
      <c r="ED84" s="119"/>
      <c r="EE84" s="119"/>
      <c r="EF84" s="119"/>
      <c r="EG84" s="119"/>
      <c r="EH84" s="119"/>
      <c r="EI84" s="119"/>
      <c r="EJ84" s="119"/>
      <c r="EK84" s="119"/>
      <c r="EL84" s="119"/>
      <c r="EM84" s="119"/>
      <c r="EN84" s="119"/>
      <c r="EO84" s="119"/>
      <c r="EP84" s="119"/>
      <c r="EQ84" s="119"/>
      <c r="ER84" s="119"/>
      <c r="ES84" s="119"/>
      <c r="ET84" s="119"/>
      <c r="EU84" s="119"/>
      <c r="EV84" s="119"/>
      <c r="EW84" s="119"/>
      <c r="EX84" s="119"/>
      <c r="EY84" s="119"/>
      <c r="EZ84" s="119"/>
      <c r="FA84" s="119"/>
      <c r="FB84" s="119"/>
      <c r="FC84" s="119"/>
      <c r="FD84" s="119"/>
      <c r="FE84" s="119"/>
      <c r="FF84" s="119"/>
      <c r="FG84" s="119"/>
      <c r="FH84" s="119"/>
      <c r="FI84" s="119"/>
      <c r="FJ84" s="119"/>
      <c r="FK84" s="119"/>
      <c r="FL84" s="119"/>
      <c r="FM84" s="119"/>
      <c r="FN84" s="119"/>
      <c r="FO84" s="119"/>
      <c r="FP84" s="119"/>
      <c r="FQ84" s="119"/>
      <c r="FR84" s="119"/>
      <c r="FS84" s="119"/>
      <c r="FT84" s="119"/>
      <c r="FU84" s="119"/>
      <c r="FV84" s="119"/>
      <c r="FW84" s="119"/>
      <c r="FX84" s="119"/>
      <c r="FY84" s="119"/>
      <c r="FZ84" s="119"/>
      <c r="GA84" s="119"/>
      <c r="GB84" s="119"/>
      <c r="GC84" s="119"/>
      <c r="GD84" s="119"/>
      <c r="GE84" s="119"/>
      <c r="GF84" s="119"/>
      <c r="GG84" s="119"/>
      <c r="GH84" s="119"/>
      <c r="GI84" s="119"/>
      <c r="GJ84" s="119"/>
      <c r="GK84" s="119"/>
      <c r="GL84" s="119"/>
      <c r="GM84" s="119"/>
      <c r="GN84" s="119"/>
      <c r="GO84" s="119"/>
      <c r="GP84" s="119"/>
      <c r="GQ84" s="119"/>
      <c r="GR84" s="119"/>
      <c r="GS84" s="119"/>
      <c r="GT84" s="119"/>
      <c r="GU84" s="119"/>
      <c r="GV84" s="119"/>
      <c r="GW84" s="119"/>
      <c r="GX84" s="119"/>
      <c r="GY84" s="119"/>
      <c r="GZ84" s="119"/>
      <c r="HA84" s="119"/>
      <c r="HB84" s="119"/>
      <c r="HC84" s="119"/>
      <c r="HD84" s="119"/>
      <c r="HE84" s="119"/>
      <c r="HF84" s="119"/>
      <c r="HG84" s="119"/>
      <c r="HH84" s="119"/>
      <c r="HI84" s="119"/>
      <c r="HJ84" s="119"/>
    </row>
    <row r="85" spans="1:218" s="72" customFormat="1" ht="37.5" customHeight="1" x14ac:dyDescent="0.3">
      <c r="A85" s="119"/>
      <c r="C85" s="95"/>
      <c r="D85" s="563" t="s">
        <v>513</v>
      </c>
      <c r="E85" s="563"/>
      <c r="F85" s="311"/>
      <c r="G85" s="570"/>
      <c r="H85" s="570"/>
      <c r="J85" s="119"/>
      <c r="N85" s="308" t="s">
        <v>512</v>
      </c>
      <c r="O85" s="299" t="s">
        <v>511</v>
      </c>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19"/>
      <c r="BN85" s="119"/>
      <c r="BO85" s="119"/>
      <c r="BP85" s="119"/>
      <c r="BQ85" s="119"/>
      <c r="BR85" s="119"/>
      <c r="BS85" s="119"/>
      <c r="BT85" s="119"/>
      <c r="BU85" s="119"/>
      <c r="BV85" s="119"/>
      <c r="BW85" s="119"/>
      <c r="BX85" s="119"/>
      <c r="BY85" s="119"/>
      <c r="BZ85" s="119"/>
      <c r="CA85" s="119"/>
      <c r="CB85" s="119"/>
      <c r="CC85" s="119"/>
      <c r="CD85" s="119"/>
      <c r="CE85" s="119"/>
      <c r="CF85" s="119"/>
      <c r="CG85" s="119"/>
      <c r="CH85" s="119"/>
      <c r="CI85" s="119"/>
      <c r="CJ85" s="119"/>
      <c r="CK85" s="119"/>
      <c r="CL85" s="119"/>
      <c r="CM85" s="119"/>
      <c r="CN85" s="119"/>
      <c r="CO85" s="119"/>
      <c r="CP85" s="119"/>
      <c r="CQ85" s="119"/>
      <c r="CR85" s="119"/>
      <c r="CS85" s="119"/>
      <c r="CT85" s="119"/>
      <c r="CU85" s="119"/>
      <c r="CV85" s="119"/>
      <c r="CW85" s="119"/>
      <c r="CX85" s="119"/>
      <c r="CY85" s="119"/>
      <c r="CZ85" s="119"/>
      <c r="DA85" s="119"/>
      <c r="DB85" s="119"/>
      <c r="DC85" s="119"/>
      <c r="DD85" s="119"/>
      <c r="DE85" s="119"/>
      <c r="DF85" s="119"/>
      <c r="DG85" s="119"/>
      <c r="DH85" s="119"/>
      <c r="DI85" s="119"/>
      <c r="DJ85" s="119"/>
      <c r="DK85" s="119"/>
      <c r="DL85" s="119"/>
      <c r="DM85" s="119"/>
      <c r="DN85" s="119"/>
      <c r="DO85" s="119"/>
      <c r="DP85" s="119"/>
      <c r="DQ85" s="119"/>
      <c r="DR85" s="119"/>
      <c r="DS85" s="119"/>
      <c r="DT85" s="119"/>
      <c r="DU85" s="119"/>
      <c r="DV85" s="119"/>
      <c r="DW85" s="119"/>
      <c r="DX85" s="119"/>
      <c r="DY85" s="119"/>
      <c r="DZ85" s="119"/>
      <c r="EA85" s="119"/>
      <c r="EB85" s="119"/>
      <c r="EC85" s="119"/>
      <c r="ED85" s="119"/>
      <c r="EE85" s="119"/>
      <c r="EF85" s="119"/>
      <c r="EG85" s="119"/>
      <c r="EH85" s="119"/>
      <c r="EI85" s="119"/>
      <c r="EJ85" s="119"/>
      <c r="EK85" s="119"/>
      <c r="EL85" s="119"/>
      <c r="EM85" s="119"/>
      <c r="EN85" s="119"/>
      <c r="EO85" s="119"/>
      <c r="EP85" s="119"/>
      <c r="EQ85" s="119"/>
      <c r="ER85" s="119"/>
      <c r="ES85" s="119"/>
      <c r="ET85" s="119"/>
      <c r="EU85" s="119"/>
      <c r="EV85" s="119"/>
      <c r="EW85" s="119"/>
      <c r="EX85" s="119"/>
      <c r="EY85" s="119"/>
      <c r="EZ85" s="119"/>
      <c r="FA85" s="119"/>
      <c r="FB85" s="119"/>
      <c r="FC85" s="119"/>
      <c r="FD85" s="119"/>
      <c r="FE85" s="119"/>
      <c r="FF85" s="119"/>
      <c r="FG85" s="119"/>
      <c r="FH85" s="119"/>
      <c r="FI85" s="119"/>
      <c r="FJ85" s="119"/>
      <c r="FK85" s="119"/>
      <c r="FL85" s="119"/>
      <c r="FM85" s="119"/>
      <c r="FN85" s="119"/>
      <c r="FO85" s="119"/>
      <c r="FP85" s="119"/>
      <c r="FQ85" s="119"/>
      <c r="FR85" s="119"/>
      <c r="FS85" s="119"/>
      <c r="FT85" s="119"/>
      <c r="FU85" s="119"/>
      <c r="FV85" s="119"/>
      <c r="FW85" s="119"/>
      <c r="FX85" s="119"/>
      <c r="FY85" s="119"/>
      <c r="FZ85" s="119"/>
      <c r="GA85" s="119"/>
      <c r="GB85" s="119"/>
      <c r="GC85" s="119"/>
      <c r="GD85" s="119"/>
      <c r="GE85" s="119"/>
      <c r="GF85" s="119"/>
      <c r="GG85" s="119"/>
      <c r="GH85" s="119"/>
      <c r="GI85" s="119"/>
      <c r="GJ85" s="119"/>
      <c r="GK85" s="119"/>
      <c r="GL85" s="119"/>
      <c r="GM85" s="119"/>
      <c r="GN85" s="119"/>
      <c r="GO85" s="119"/>
      <c r="GP85" s="119"/>
      <c r="GQ85" s="119"/>
      <c r="GR85" s="119"/>
      <c r="GS85" s="119"/>
      <c r="GT85" s="119"/>
      <c r="GU85" s="119"/>
      <c r="GV85" s="119"/>
      <c r="GW85" s="119"/>
      <c r="GX85" s="119"/>
      <c r="GY85" s="119"/>
      <c r="GZ85" s="119"/>
      <c r="HA85" s="119"/>
      <c r="HB85" s="119"/>
      <c r="HC85" s="119"/>
      <c r="HD85" s="119"/>
      <c r="HE85" s="119"/>
      <c r="HF85" s="119"/>
      <c r="HG85" s="119"/>
      <c r="HH85" s="119"/>
      <c r="HI85" s="119"/>
      <c r="HJ85" s="119"/>
    </row>
    <row r="86" spans="1:218" s="72" customFormat="1" ht="16.5" customHeight="1" x14ac:dyDescent="0.3">
      <c r="A86" s="119"/>
      <c r="C86" s="95"/>
      <c r="D86" s="310"/>
      <c r="E86" s="310"/>
      <c r="F86" s="310"/>
      <c r="G86" s="309"/>
      <c r="H86" s="309"/>
      <c r="J86" s="119"/>
      <c r="N86" s="308" t="s">
        <v>510</v>
      </c>
      <c r="O86" s="299" t="s">
        <v>507</v>
      </c>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c r="BM86" s="119"/>
      <c r="BN86" s="119"/>
      <c r="BO86" s="119"/>
      <c r="BP86" s="119"/>
      <c r="BQ86" s="119"/>
      <c r="BR86" s="119"/>
      <c r="BS86" s="119"/>
      <c r="BT86" s="119"/>
      <c r="BU86" s="119"/>
      <c r="BV86" s="119"/>
      <c r="BW86" s="119"/>
      <c r="BX86" s="119"/>
      <c r="BY86" s="119"/>
      <c r="BZ86" s="119"/>
      <c r="CA86" s="119"/>
      <c r="CB86" s="119"/>
      <c r="CC86" s="119"/>
      <c r="CD86" s="119"/>
      <c r="CE86" s="119"/>
      <c r="CF86" s="119"/>
      <c r="CG86" s="119"/>
      <c r="CH86" s="119"/>
      <c r="CI86" s="119"/>
      <c r="CJ86" s="119"/>
      <c r="CK86" s="119"/>
      <c r="CL86" s="119"/>
      <c r="CM86" s="119"/>
      <c r="CN86" s="119"/>
      <c r="CO86" s="119"/>
      <c r="CP86" s="119"/>
      <c r="CQ86" s="119"/>
      <c r="CR86" s="119"/>
      <c r="CS86" s="119"/>
      <c r="CT86" s="119"/>
      <c r="CU86" s="119"/>
      <c r="CV86" s="119"/>
      <c r="CW86" s="119"/>
      <c r="CX86" s="119"/>
      <c r="CY86" s="119"/>
      <c r="CZ86" s="119"/>
      <c r="DA86" s="119"/>
      <c r="DB86" s="119"/>
      <c r="DC86" s="119"/>
      <c r="DD86" s="119"/>
      <c r="DE86" s="119"/>
      <c r="DF86" s="119"/>
      <c r="DG86" s="119"/>
      <c r="DH86" s="119"/>
      <c r="DI86" s="119"/>
      <c r="DJ86" s="119"/>
      <c r="DK86" s="119"/>
      <c r="DL86" s="119"/>
      <c r="DM86" s="119"/>
      <c r="DN86" s="119"/>
      <c r="DO86" s="119"/>
      <c r="DP86" s="119"/>
      <c r="DQ86" s="119"/>
      <c r="DR86" s="119"/>
      <c r="DS86" s="119"/>
      <c r="DT86" s="119"/>
      <c r="DU86" s="119"/>
      <c r="DV86" s="119"/>
      <c r="DW86" s="119"/>
      <c r="DX86" s="119"/>
      <c r="DY86" s="119"/>
      <c r="DZ86" s="119"/>
      <c r="EA86" s="119"/>
      <c r="EB86" s="119"/>
      <c r="EC86" s="119"/>
      <c r="ED86" s="119"/>
      <c r="EE86" s="119"/>
      <c r="EF86" s="119"/>
      <c r="EG86" s="119"/>
      <c r="EH86" s="119"/>
      <c r="EI86" s="119"/>
      <c r="EJ86" s="119"/>
      <c r="EK86" s="119"/>
      <c r="EL86" s="119"/>
      <c r="EM86" s="119"/>
      <c r="EN86" s="119"/>
      <c r="EO86" s="119"/>
      <c r="EP86" s="119"/>
      <c r="EQ86" s="119"/>
      <c r="ER86" s="119"/>
      <c r="ES86" s="119"/>
      <c r="ET86" s="119"/>
      <c r="EU86" s="119"/>
      <c r="EV86" s="119"/>
      <c r="EW86" s="119"/>
      <c r="EX86" s="119"/>
      <c r="EY86" s="119"/>
      <c r="EZ86" s="119"/>
      <c r="FA86" s="119"/>
      <c r="FB86" s="119"/>
      <c r="FC86" s="119"/>
      <c r="FD86" s="119"/>
      <c r="FE86" s="119"/>
      <c r="FF86" s="119"/>
      <c r="FG86" s="119"/>
      <c r="FH86" s="119"/>
      <c r="FI86" s="119"/>
      <c r="FJ86" s="119"/>
      <c r="FK86" s="119"/>
      <c r="FL86" s="119"/>
      <c r="FM86" s="119"/>
      <c r="FN86" s="119"/>
      <c r="FO86" s="119"/>
      <c r="FP86" s="119"/>
      <c r="FQ86" s="119"/>
      <c r="FR86" s="119"/>
      <c r="FS86" s="119"/>
      <c r="FT86" s="119"/>
      <c r="FU86" s="119"/>
      <c r="FV86" s="119"/>
      <c r="FW86" s="119"/>
      <c r="FX86" s="119"/>
      <c r="FY86" s="119"/>
      <c r="FZ86" s="119"/>
      <c r="GA86" s="119"/>
      <c r="GB86" s="119"/>
      <c r="GC86" s="119"/>
      <c r="GD86" s="119"/>
      <c r="GE86" s="119"/>
      <c r="GF86" s="119"/>
      <c r="GG86" s="119"/>
      <c r="GH86" s="119"/>
      <c r="GI86" s="119"/>
      <c r="GJ86" s="119"/>
      <c r="GK86" s="119"/>
      <c r="GL86" s="119"/>
      <c r="GM86" s="119"/>
      <c r="GN86" s="119"/>
      <c r="GO86" s="119"/>
      <c r="GP86" s="119"/>
      <c r="GQ86" s="119"/>
      <c r="GR86" s="119"/>
      <c r="GS86" s="119"/>
      <c r="GT86" s="119"/>
      <c r="GU86" s="119"/>
      <c r="GV86" s="119"/>
      <c r="GW86" s="119"/>
      <c r="GX86" s="119"/>
      <c r="GY86" s="119"/>
      <c r="GZ86" s="119"/>
      <c r="HA86" s="119"/>
      <c r="HB86" s="119"/>
      <c r="HC86" s="119"/>
      <c r="HD86" s="119"/>
      <c r="HE86" s="119"/>
      <c r="HF86" s="119"/>
      <c r="HG86" s="119"/>
      <c r="HH86" s="119"/>
      <c r="HI86" s="119"/>
      <c r="HJ86" s="119"/>
    </row>
    <row r="87" spans="1:218" s="72" customFormat="1" ht="30" customHeight="1" x14ac:dyDescent="0.3">
      <c r="A87" s="119"/>
      <c r="C87" s="95"/>
      <c r="D87" s="307" t="s">
        <v>509</v>
      </c>
      <c r="E87" s="73"/>
      <c r="F87" s="73"/>
      <c r="G87" s="551" t="str">
        <f>IF(G85="","",VLOOKUP(G85,N85:O87,2,FALSE))</f>
        <v/>
      </c>
      <c r="H87" s="551"/>
      <c r="J87" s="119"/>
      <c r="N87" s="308" t="s">
        <v>508</v>
      </c>
      <c r="O87" s="299" t="s">
        <v>507</v>
      </c>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c r="BP87" s="119"/>
      <c r="BQ87" s="119"/>
      <c r="BR87" s="119"/>
      <c r="BS87" s="119"/>
      <c r="BT87" s="119"/>
      <c r="BU87" s="119"/>
      <c r="BV87" s="119"/>
      <c r="BW87" s="119"/>
      <c r="BX87" s="119"/>
      <c r="BY87" s="119"/>
      <c r="BZ87" s="119"/>
      <c r="CA87" s="119"/>
      <c r="CB87" s="119"/>
      <c r="CC87" s="119"/>
      <c r="CD87" s="119"/>
      <c r="CE87" s="119"/>
      <c r="CF87" s="119"/>
      <c r="CG87" s="119"/>
      <c r="CH87" s="119"/>
      <c r="CI87" s="119"/>
      <c r="CJ87" s="119"/>
      <c r="CK87" s="119"/>
      <c r="CL87" s="119"/>
      <c r="CM87" s="119"/>
      <c r="CN87" s="119"/>
      <c r="CO87" s="119"/>
      <c r="CP87" s="119"/>
      <c r="CQ87" s="119"/>
      <c r="CR87" s="119"/>
      <c r="CS87" s="119"/>
      <c r="CT87" s="119"/>
      <c r="CU87" s="119"/>
      <c r="CV87" s="119"/>
      <c r="CW87" s="119"/>
      <c r="CX87" s="119"/>
      <c r="CY87" s="119"/>
      <c r="CZ87" s="119"/>
      <c r="DA87" s="119"/>
      <c r="DB87" s="119"/>
      <c r="DC87" s="119"/>
      <c r="DD87" s="119"/>
      <c r="DE87" s="119"/>
      <c r="DF87" s="119"/>
      <c r="DG87" s="119"/>
      <c r="DH87" s="119"/>
      <c r="DI87" s="119"/>
      <c r="DJ87" s="119"/>
      <c r="DK87" s="119"/>
      <c r="DL87" s="119"/>
      <c r="DM87" s="119"/>
      <c r="DN87" s="119"/>
      <c r="DO87" s="119"/>
      <c r="DP87" s="119"/>
      <c r="DQ87" s="119"/>
      <c r="DR87" s="119"/>
      <c r="DS87" s="119"/>
      <c r="DT87" s="119"/>
      <c r="DU87" s="119"/>
      <c r="DV87" s="119"/>
      <c r="DW87" s="119"/>
      <c r="DX87" s="119"/>
      <c r="DY87" s="119"/>
      <c r="DZ87" s="119"/>
      <c r="EA87" s="119"/>
      <c r="EB87" s="119"/>
      <c r="EC87" s="119"/>
      <c r="ED87" s="119"/>
      <c r="EE87" s="119"/>
      <c r="EF87" s="119"/>
      <c r="EG87" s="119"/>
      <c r="EH87" s="119"/>
      <c r="EI87" s="119"/>
      <c r="EJ87" s="119"/>
      <c r="EK87" s="119"/>
      <c r="EL87" s="119"/>
      <c r="EM87" s="119"/>
      <c r="EN87" s="119"/>
      <c r="EO87" s="119"/>
      <c r="EP87" s="119"/>
      <c r="EQ87" s="119"/>
      <c r="ER87" s="119"/>
      <c r="ES87" s="119"/>
      <c r="ET87" s="119"/>
      <c r="EU87" s="119"/>
      <c r="EV87" s="119"/>
      <c r="EW87" s="119"/>
      <c r="EX87" s="119"/>
      <c r="EY87" s="119"/>
      <c r="EZ87" s="119"/>
      <c r="FA87" s="119"/>
      <c r="FB87" s="119"/>
      <c r="FC87" s="119"/>
      <c r="FD87" s="119"/>
      <c r="FE87" s="119"/>
      <c r="FF87" s="119"/>
      <c r="FG87" s="119"/>
      <c r="FH87" s="119"/>
      <c r="FI87" s="119"/>
      <c r="FJ87" s="119"/>
      <c r="FK87" s="119"/>
      <c r="FL87" s="119"/>
      <c r="FM87" s="119"/>
      <c r="FN87" s="119"/>
      <c r="FO87" s="119"/>
      <c r="FP87" s="119"/>
      <c r="FQ87" s="119"/>
      <c r="FR87" s="119"/>
      <c r="FS87" s="119"/>
      <c r="FT87" s="119"/>
      <c r="FU87" s="119"/>
      <c r="FV87" s="119"/>
      <c r="FW87" s="119"/>
      <c r="FX87" s="119"/>
      <c r="FY87" s="119"/>
      <c r="FZ87" s="119"/>
      <c r="GA87" s="119"/>
      <c r="GB87" s="119"/>
      <c r="GC87" s="119"/>
      <c r="GD87" s="119"/>
      <c r="GE87" s="119"/>
      <c r="GF87" s="119"/>
      <c r="GG87" s="119"/>
      <c r="GH87" s="119"/>
      <c r="GI87" s="119"/>
      <c r="GJ87" s="119"/>
      <c r="GK87" s="119"/>
      <c r="GL87" s="119"/>
      <c r="GM87" s="119"/>
      <c r="GN87" s="119"/>
      <c r="GO87" s="119"/>
      <c r="GP87" s="119"/>
      <c r="GQ87" s="119"/>
      <c r="GR87" s="119"/>
      <c r="GS87" s="119"/>
      <c r="GT87" s="119"/>
      <c r="GU87" s="119"/>
      <c r="GV87" s="119"/>
      <c r="GW87" s="119"/>
      <c r="GX87" s="119"/>
      <c r="GY87" s="119"/>
      <c r="GZ87" s="119"/>
      <c r="HA87" s="119"/>
      <c r="HB87" s="119"/>
      <c r="HC87" s="119"/>
      <c r="HD87" s="119"/>
      <c r="HE87" s="119"/>
      <c r="HF87" s="119"/>
      <c r="HG87" s="119"/>
      <c r="HH87" s="119"/>
      <c r="HI87" s="119"/>
      <c r="HJ87" s="119"/>
    </row>
    <row r="88" spans="1:218" s="72" customFormat="1" ht="16.5" customHeight="1" x14ac:dyDescent="0.3">
      <c r="A88" s="119"/>
      <c r="C88" s="95"/>
      <c r="D88" s="307"/>
      <c r="E88" s="73"/>
      <c r="F88" s="73"/>
      <c r="G88" s="73"/>
      <c r="H88" s="73"/>
      <c r="J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BL88" s="119"/>
      <c r="BM88" s="119"/>
      <c r="BN88" s="119"/>
      <c r="BO88" s="119"/>
      <c r="BP88" s="119"/>
      <c r="BQ88" s="119"/>
      <c r="BR88" s="119"/>
      <c r="BS88" s="119"/>
      <c r="BT88" s="119"/>
      <c r="BU88" s="119"/>
      <c r="BV88" s="119"/>
      <c r="BW88" s="119"/>
      <c r="BX88" s="119"/>
      <c r="BY88" s="119"/>
      <c r="BZ88" s="119"/>
      <c r="CA88" s="119"/>
      <c r="CB88" s="119"/>
      <c r="CC88" s="119"/>
      <c r="CD88" s="119"/>
      <c r="CE88" s="119"/>
      <c r="CF88" s="119"/>
      <c r="CG88" s="119"/>
      <c r="CH88" s="119"/>
      <c r="CI88" s="119"/>
      <c r="CJ88" s="119"/>
      <c r="CK88" s="119"/>
      <c r="CL88" s="119"/>
      <c r="CM88" s="119"/>
      <c r="CN88" s="119"/>
      <c r="CO88" s="119"/>
      <c r="CP88" s="119"/>
      <c r="CQ88" s="119"/>
      <c r="CR88" s="119"/>
      <c r="CS88" s="119"/>
      <c r="CT88" s="119"/>
      <c r="CU88" s="119"/>
      <c r="CV88" s="119"/>
      <c r="CW88" s="119"/>
      <c r="CX88" s="119"/>
      <c r="CY88" s="119"/>
      <c r="CZ88" s="119"/>
      <c r="DA88" s="119"/>
      <c r="DB88" s="119"/>
      <c r="DC88" s="119"/>
      <c r="DD88" s="119"/>
      <c r="DE88" s="119"/>
      <c r="DF88" s="119"/>
      <c r="DG88" s="119"/>
      <c r="DH88" s="119"/>
      <c r="DI88" s="119"/>
      <c r="DJ88" s="119"/>
      <c r="DK88" s="119"/>
      <c r="DL88" s="119"/>
      <c r="DM88" s="119"/>
      <c r="DN88" s="119"/>
      <c r="DO88" s="119"/>
      <c r="DP88" s="119"/>
      <c r="DQ88" s="119"/>
      <c r="DR88" s="119"/>
      <c r="DS88" s="119"/>
      <c r="DT88" s="119"/>
      <c r="DU88" s="119"/>
      <c r="DV88" s="119"/>
      <c r="DW88" s="119"/>
      <c r="DX88" s="119"/>
      <c r="DY88" s="119"/>
      <c r="DZ88" s="119"/>
      <c r="EA88" s="119"/>
      <c r="EB88" s="119"/>
      <c r="EC88" s="119"/>
      <c r="ED88" s="119"/>
      <c r="EE88" s="119"/>
      <c r="EF88" s="119"/>
      <c r="EG88" s="119"/>
      <c r="EH88" s="119"/>
      <c r="EI88" s="119"/>
      <c r="EJ88" s="119"/>
      <c r="EK88" s="119"/>
      <c r="EL88" s="119"/>
      <c r="EM88" s="119"/>
      <c r="EN88" s="119"/>
      <c r="EO88" s="119"/>
      <c r="EP88" s="119"/>
      <c r="EQ88" s="119"/>
      <c r="ER88" s="119"/>
      <c r="ES88" s="119"/>
      <c r="ET88" s="119"/>
      <c r="EU88" s="119"/>
      <c r="EV88" s="119"/>
      <c r="EW88" s="119"/>
      <c r="EX88" s="119"/>
      <c r="EY88" s="119"/>
      <c r="EZ88" s="119"/>
      <c r="FA88" s="119"/>
      <c r="FB88" s="119"/>
      <c r="FC88" s="119"/>
      <c r="FD88" s="119"/>
      <c r="FE88" s="119"/>
      <c r="FF88" s="119"/>
      <c r="FG88" s="119"/>
      <c r="FH88" s="119"/>
      <c r="FI88" s="119"/>
      <c r="FJ88" s="119"/>
      <c r="FK88" s="119"/>
      <c r="FL88" s="119"/>
      <c r="FM88" s="119"/>
      <c r="FN88" s="119"/>
      <c r="FO88" s="119"/>
      <c r="FP88" s="119"/>
      <c r="FQ88" s="119"/>
      <c r="FR88" s="119"/>
      <c r="FS88" s="119"/>
      <c r="FT88" s="119"/>
      <c r="FU88" s="119"/>
      <c r="FV88" s="119"/>
      <c r="FW88" s="119"/>
      <c r="FX88" s="119"/>
      <c r="FY88" s="119"/>
      <c r="FZ88" s="119"/>
      <c r="GA88" s="119"/>
      <c r="GB88" s="119"/>
      <c r="GC88" s="119"/>
      <c r="GD88" s="119"/>
      <c r="GE88" s="119"/>
      <c r="GF88" s="119"/>
      <c r="GG88" s="119"/>
      <c r="GH88" s="119"/>
      <c r="GI88" s="119"/>
      <c r="GJ88" s="119"/>
      <c r="GK88" s="119"/>
      <c r="GL88" s="119"/>
      <c r="GM88" s="119"/>
      <c r="GN88" s="119"/>
      <c r="GO88" s="119"/>
      <c r="GP88" s="119"/>
      <c r="GQ88" s="119"/>
      <c r="GR88" s="119"/>
      <c r="GS88" s="119"/>
      <c r="GT88" s="119"/>
      <c r="GU88" s="119"/>
      <c r="GV88" s="119"/>
      <c r="GW88" s="119"/>
      <c r="GX88" s="119"/>
      <c r="GY88" s="119"/>
      <c r="GZ88" s="119"/>
      <c r="HA88" s="119"/>
      <c r="HB88" s="119"/>
      <c r="HC88" s="119"/>
      <c r="HD88" s="119"/>
      <c r="HE88" s="119"/>
      <c r="HF88" s="119"/>
      <c r="HG88" s="119"/>
      <c r="HH88" s="119"/>
      <c r="HI88" s="119"/>
      <c r="HJ88" s="119"/>
    </row>
    <row r="89" spans="1:218" s="72" customFormat="1" ht="16.5" customHeight="1" x14ac:dyDescent="0.3">
      <c r="A89" s="119"/>
      <c r="J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119"/>
      <c r="BQ89" s="119"/>
      <c r="BR89" s="119"/>
      <c r="BS89" s="119"/>
      <c r="BT89" s="119"/>
      <c r="BU89" s="119"/>
      <c r="BV89" s="119"/>
      <c r="BW89" s="119"/>
      <c r="BX89" s="119"/>
      <c r="BY89" s="119"/>
      <c r="BZ89" s="119"/>
      <c r="CA89" s="119"/>
      <c r="CB89" s="119"/>
      <c r="CC89" s="119"/>
      <c r="CD89" s="119"/>
      <c r="CE89" s="119"/>
      <c r="CF89" s="119"/>
      <c r="CG89" s="119"/>
      <c r="CH89" s="119"/>
      <c r="CI89" s="119"/>
      <c r="CJ89" s="119"/>
      <c r="CK89" s="119"/>
      <c r="CL89" s="119"/>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19"/>
      <c r="DJ89" s="119"/>
      <c r="DK89" s="119"/>
      <c r="DL89" s="119"/>
      <c r="DM89" s="119"/>
      <c r="DN89" s="119"/>
      <c r="DO89" s="119"/>
      <c r="DP89" s="119"/>
      <c r="DQ89" s="119"/>
      <c r="DR89" s="119"/>
      <c r="DS89" s="119"/>
      <c r="DT89" s="119"/>
      <c r="DU89" s="119"/>
      <c r="DV89" s="119"/>
      <c r="DW89" s="119"/>
      <c r="DX89" s="119"/>
      <c r="DY89" s="119"/>
      <c r="DZ89" s="119"/>
      <c r="EA89" s="119"/>
      <c r="EB89" s="119"/>
      <c r="EC89" s="119"/>
      <c r="ED89" s="119"/>
      <c r="EE89" s="119"/>
      <c r="EF89" s="119"/>
      <c r="EG89" s="119"/>
      <c r="EH89" s="119"/>
      <c r="EI89" s="119"/>
      <c r="EJ89" s="119"/>
      <c r="EK89" s="119"/>
      <c r="EL89" s="119"/>
      <c r="EM89" s="119"/>
      <c r="EN89" s="119"/>
      <c r="EO89" s="119"/>
      <c r="EP89" s="119"/>
      <c r="EQ89" s="119"/>
      <c r="ER89" s="119"/>
      <c r="ES89" s="119"/>
      <c r="ET89" s="119"/>
      <c r="EU89" s="119"/>
      <c r="EV89" s="119"/>
      <c r="EW89" s="119"/>
      <c r="EX89" s="119"/>
      <c r="EY89" s="119"/>
      <c r="EZ89" s="119"/>
      <c r="FA89" s="119"/>
      <c r="FB89" s="119"/>
      <c r="FC89" s="119"/>
      <c r="FD89" s="119"/>
      <c r="FE89" s="119"/>
      <c r="FF89" s="119"/>
      <c r="FG89" s="119"/>
      <c r="FH89" s="119"/>
      <c r="FI89" s="119"/>
      <c r="FJ89" s="119"/>
      <c r="FK89" s="119"/>
      <c r="FL89" s="119"/>
      <c r="FM89" s="119"/>
      <c r="FN89" s="119"/>
      <c r="FO89" s="119"/>
      <c r="FP89" s="119"/>
      <c r="FQ89" s="119"/>
      <c r="FR89" s="119"/>
      <c r="FS89" s="119"/>
      <c r="FT89" s="119"/>
      <c r="FU89" s="119"/>
      <c r="FV89" s="119"/>
      <c r="FW89" s="119"/>
      <c r="FX89" s="119"/>
      <c r="FY89" s="119"/>
      <c r="FZ89" s="119"/>
      <c r="GA89" s="119"/>
      <c r="GB89" s="119"/>
      <c r="GC89" s="119"/>
      <c r="GD89" s="119"/>
      <c r="GE89" s="119"/>
      <c r="GF89" s="119"/>
      <c r="GG89" s="119"/>
      <c r="GH89" s="119"/>
      <c r="GI89" s="119"/>
      <c r="GJ89" s="119"/>
      <c r="GK89" s="119"/>
      <c r="GL89" s="119"/>
      <c r="GM89" s="119"/>
      <c r="GN89" s="119"/>
      <c r="GO89" s="119"/>
      <c r="GP89" s="119"/>
      <c r="GQ89" s="119"/>
      <c r="GR89" s="119"/>
      <c r="GS89" s="119"/>
      <c r="GT89" s="119"/>
      <c r="GU89" s="119"/>
      <c r="GV89" s="119"/>
      <c r="GW89" s="119"/>
      <c r="GX89" s="119"/>
      <c r="GY89" s="119"/>
      <c r="GZ89" s="119"/>
      <c r="HA89" s="119"/>
      <c r="HB89" s="119"/>
      <c r="HC89" s="119"/>
      <c r="HD89" s="119"/>
      <c r="HE89" s="119"/>
      <c r="HF89" s="119"/>
      <c r="HG89" s="119"/>
      <c r="HH89" s="119"/>
      <c r="HI89" s="119"/>
      <c r="HJ89" s="119"/>
    </row>
    <row r="90" spans="1:218" s="72" customFormat="1" ht="16.5" customHeight="1" x14ac:dyDescent="0.3">
      <c r="A90" s="119"/>
      <c r="J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c r="BE90" s="119"/>
      <c r="BF90" s="119"/>
      <c r="BG90" s="119"/>
      <c r="BH90" s="119"/>
      <c r="BI90" s="119"/>
      <c r="BJ90" s="119"/>
      <c r="BK90" s="119"/>
      <c r="BL90" s="119"/>
      <c r="BM90" s="119"/>
      <c r="BN90" s="119"/>
      <c r="BO90" s="119"/>
      <c r="BP90" s="119"/>
      <c r="BQ90" s="119"/>
      <c r="BR90" s="119"/>
      <c r="BS90" s="119"/>
      <c r="BT90" s="119"/>
      <c r="BU90" s="119"/>
      <c r="BV90" s="119"/>
      <c r="BW90" s="119"/>
      <c r="BX90" s="119"/>
      <c r="BY90" s="119"/>
      <c r="BZ90" s="119"/>
      <c r="CA90" s="119"/>
      <c r="CB90" s="119"/>
      <c r="CC90" s="119"/>
      <c r="CD90" s="119"/>
      <c r="CE90" s="119"/>
      <c r="CF90" s="119"/>
      <c r="CG90" s="119"/>
      <c r="CH90" s="119"/>
      <c r="CI90" s="119"/>
      <c r="CJ90" s="119"/>
      <c r="CK90" s="119"/>
      <c r="CL90" s="119"/>
      <c r="CM90" s="119"/>
      <c r="CN90" s="119"/>
      <c r="CO90" s="119"/>
      <c r="CP90" s="119"/>
      <c r="CQ90" s="119"/>
      <c r="CR90" s="119"/>
      <c r="CS90" s="119"/>
      <c r="CT90" s="119"/>
      <c r="CU90" s="119"/>
      <c r="CV90" s="119"/>
      <c r="CW90" s="119"/>
      <c r="CX90" s="119"/>
      <c r="CY90" s="119"/>
      <c r="CZ90" s="119"/>
      <c r="DA90" s="119"/>
      <c r="DB90" s="119"/>
      <c r="DC90" s="119"/>
      <c r="DD90" s="119"/>
      <c r="DE90" s="119"/>
      <c r="DF90" s="119"/>
      <c r="DG90" s="119"/>
      <c r="DH90" s="119"/>
      <c r="DI90" s="119"/>
      <c r="DJ90" s="119"/>
      <c r="DK90" s="119"/>
      <c r="DL90" s="119"/>
      <c r="DM90" s="119"/>
      <c r="DN90" s="119"/>
      <c r="DO90" s="119"/>
      <c r="DP90" s="119"/>
      <c r="DQ90" s="119"/>
      <c r="DR90" s="119"/>
      <c r="DS90" s="119"/>
      <c r="DT90" s="119"/>
      <c r="DU90" s="119"/>
      <c r="DV90" s="119"/>
      <c r="DW90" s="119"/>
      <c r="DX90" s="119"/>
      <c r="DY90" s="119"/>
      <c r="DZ90" s="119"/>
      <c r="EA90" s="119"/>
      <c r="EB90" s="119"/>
      <c r="EC90" s="119"/>
      <c r="ED90" s="119"/>
      <c r="EE90" s="119"/>
      <c r="EF90" s="119"/>
      <c r="EG90" s="119"/>
      <c r="EH90" s="119"/>
      <c r="EI90" s="119"/>
      <c r="EJ90" s="119"/>
      <c r="EK90" s="119"/>
      <c r="EL90" s="119"/>
      <c r="EM90" s="119"/>
      <c r="EN90" s="119"/>
      <c r="EO90" s="119"/>
      <c r="EP90" s="119"/>
      <c r="EQ90" s="119"/>
      <c r="ER90" s="119"/>
      <c r="ES90" s="119"/>
      <c r="ET90" s="119"/>
      <c r="EU90" s="119"/>
      <c r="EV90" s="119"/>
      <c r="EW90" s="119"/>
      <c r="EX90" s="119"/>
      <c r="EY90" s="119"/>
      <c r="EZ90" s="119"/>
      <c r="FA90" s="119"/>
      <c r="FB90" s="119"/>
      <c r="FC90" s="119"/>
      <c r="FD90" s="119"/>
      <c r="FE90" s="119"/>
      <c r="FF90" s="119"/>
      <c r="FG90" s="119"/>
      <c r="FH90" s="119"/>
      <c r="FI90" s="119"/>
      <c r="FJ90" s="119"/>
      <c r="FK90" s="119"/>
      <c r="FL90" s="119"/>
      <c r="FM90" s="119"/>
      <c r="FN90" s="119"/>
      <c r="FO90" s="119"/>
      <c r="FP90" s="119"/>
      <c r="FQ90" s="119"/>
      <c r="FR90" s="119"/>
      <c r="FS90" s="119"/>
      <c r="FT90" s="119"/>
      <c r="FU90" s="119"/>
      <c r="FV90" s="119"/>
      <c r="FW90" s="119"/>
      <c r="FX90" s="119"/>
      <c r="FY90" s="119"/>
      <c r="FZ90" s="119"/>
      <c r="GA90" s="119"/>
      <c r="GB90" s="119"/>
      <c r="GC90" s="119"/>
      <c r="GD90" s="119"/>
      <c r="GE90" s="119"/>
      <c r="GF90" s="119"/>
      <c r="GG90" s="119"/>
      <c r="GH90" s="119"/>
      <c r="GI90" s="119"/>
      <c r="GJ90" s="119"/>
      <c r="GK90" s="119"/>
      <c r="GL90" s="119"/>
      <c r="GM90" s="119"/>
      <c r="GN90" s="119"/>
      <c r="GO90" s="119"/>
      <c r="GP90" s="119"/>
      <c r="GQ90" s="119"/>
      <c r="GR90" s="119"/>
      <c r="GS90" s="119"/>
      <c r="GT90" s="119"/>
      <c r="GU90" s="119"/>
      <c r="GV90" s="119"/>
      <c r="GW90" s="119"/>
      <c r="GX90" s="119"/>
      <c r="GY90" s="119"/>
      <c r="GZ90" s="119"/>
      <c r="HA90" s="119"/>
      <c r="HB90" s="119"/>
      <c r="HC90" s="119"/>
      <c r="HD90" s="119"/>
      <c r="HE90" s="119"/>
      <c r="HF90" s="119"/>
      <c r="HG90" s="119"/>
      <c r="HH90" s="119"/>
      <c r="HI90" s="119"/>
      <c r="HJ90" s="119"/>
    </row>
    <row r="91" spans="1:218" s="72" customFormat="1" x14ac:dyDescent="0.3">
      <c r="A91" s="119"/>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9"/>
      <c r="BM91" s="119"/>
      <c r="BN91" s="119"/>
      <c r="BO91" s="119"/>
      <c r="BP91" s="119"/>
      <c r="BQ91" s="119"/>
      <c r="BR91" s="119"/>
      <c r="BS91" s="119"/>
      <c r="BT91" s="119"/>
      <c r="BU91" s="119"/>
      <c r="BV91" s="119"/>
      <c r="BW91" s="119"/>
      <c r="BX91" s="119"/>
      <c r="BY91" s="119"/>
      <c r="BZ91" s="119"/>
      <c r="CA91" s="119"/>
      <c r="CB91" s="119"/>
      <c r="CC91" s="119"/>
      <c r="CD91" s="119"/>
      <c r="CE91" s="119"/>
      <c r="CF91" s="119"/>
      <c r="CG91" s="119"/>
      <c r="CH91" s="119"/>
      <c r="CI91" s="119"/>
      <c r="CJ91" s="119"/>
      <c r="CK91" s="119"/>
      <c r="CL91" s="119"/>
      <c r="CM91" s="119"/>
      <c r="CN91" s="119"/>
      <c r="CO91" s="119"/>
      <c r="CP91" s="119"/>
      <c r="CQ91" s="119"/>
      <c r="CR91" s="119"/>
      <c r="CS91" s="119"/>
      <c r="CT91" s="119"/>
      <c r="CU91" s="119"/>
      <c r="CV91" s="119"/>
      <c r="CW91" s="119"/>
      <c r="CX91" s="119"/>
      <c r="CY91" s="119"/>
      <c r="CZ91" s="119"/>
      <c r="DA91" s="119"/>
      <c r="DB91" s="119"/>
      <c r="DC91" s="119"/>
      <c r="DD91" s="119"/>
      <c r="DE91" s="119"/>
      <c r="DF91" s="119"/>
      <c r="DG91" s="119"/>
      <c r="DH91" s="119"/>
      <c r="DI91" s="119"/>
      <c r="DJ91" s="119"/>
      <c r="DK91" s="119"/>
      <c r="DL91" s="119"/>
      <c r="DM91" s="119"/>
      <c r="DN91" s="119"/>
      <c r="DO91" s="119"/>
      <c r="DP91" s="119"/>
      <c r="DQ91" s="119"/>
      <c r="DR91" s="119"/>
      <c r="DS91" s="119"/>
      <c r="DT91" s="119"/>
      <c r="DU91" s="119"/>
      <c r="DV91" s="119"/>
      <c r="DW91" s="119"/>
      <c r="DX91" s="119"/>
      <c r="DY91" s="119"/>
      <c r="DZ91" s="119"/>
      <c r="EA91" s="119"/>
      <c r="EB91" s="119"/>
      <c r="EC91" s="119"/>
      <c r="ED91" s="119"/>
      <c r="EE91" s="119"/>
      <c r="EF91" s="119"/>
      <c r="EG91" s="119"/>
      <c r="EH91" s="119"/>
      <c r="EI91" s="119"/>
      <c r="EJ91" s="119"/>
      <c r="EK91" s="119"/>
      <c r="EL91" s="119"/>
      <c r="EM91" s="119"/>
      <c r="EN91" s="119"/>
      <c r="EO91" s="119"/>
      <c r="EP91" s="119"/>
      <c r="EQ91" s="119"/>
      <c r="ER91" s="119"/>
      <c r="ES91" s="119"/>
      <c r="ET91" s="119"/>
      <c r="EU91" s="119"/>
      <c r="EV91" s="119"/>
      <c r="EW91" s="119"/>
      <c r="EX91" s="119"/>
      <c r="EY91" s="119"/>
      <c r="EZ91" s="119"/>
      <c r="FA91" s="119"/>
      <c r="FB91" s="119"/>
      <c r="FC91" s="119"/>
      <c r="FD91" s="119"/>
      <c r="FE91" s="119"/>
      <c r="FF91" s="119"/>
      <c r="FG91" s="119"/>
      <c r="FH91" s="119"/>
      <c r="FI91" s="119"/>
      <c r="FJ91" s="119"/>
      <c r="FK91" s="119"/>
      <c r="FL91" s="119"/>
      <c r="FM91" s="119"/>
      <c r="FN91" s="119"/>
      <c r="FO91" s="119"/>
      <c r="FP91" s="119"/>
      <c r="FQ91" s="119"/>
      <c r="FR91" s="119"/>
      <c r="FS91" s="119"/>
      <c r="FT91" s="119"/>
      <c r="FU91" s="119"/>
      <c r="FV91" s="119"/>
      <c r="FW91" s="119"/>
      <c r="FX91" s="119"/>
      <c r="FY91" s="119"/>
      <c r="FZ91" s="119"/>
      <c r="GA91" s="119"/>
      <c r="GB91" s="119"/>
      <c r="GC91" s="119"/>
      <c r="GD91" s="119"/>
      <c r="GE91" s="119"/>
      <c r="GF91" s="119"/>
      <c r="GG91" s="119"/>
      <c r="GH91" s="119"/>
      <c r="GI91" s="119"/>
      <c r="GJ91" s="119"/>
      <c r="GK91" s="119"/>
      <c r="GL91" s="119"/>
      <c r="GM91" s="119"/>
      <c r="GN91" s="119"/>
      <c r="GO91" s="119"/>
      <c r="GP91" s="119"/>
      <c r="GQ91" s="119"/>
      <c r="GR91" s="119"/>
      <c r="GS91" s="119"/>
      <c r="GT91" s="119"/>
      <c r="GU91" s="119"/>
      <c r="GV91" s="119"/>
      <c r="GW91" s="119"/>
      <c r="GX91" s="119"/>
      <c r="GY91" s="119"/>
      <c r="GZ91" s="119"/>
      <c r="HA91" s="119"/>
      <c r="HB91" s="119"/>
      <c r="HC91" s="119"/>
      <c r="HD91" s="119"/>
      <c r="HE91" s="119"/>
      <c r="HF91" s="119"/>
      <c r="HG91" s="119"/>
      <c r="HH91" s="119"/>
      <c r="HI91" s="119"/>
      <c r="HJ91" s="119"/>
    </row>
  </sheetData>
  <sheetProtection password="CC39" sheet="1" selectLockedCells="1"/>
  <customSheetViews>
    <customSheetView guid="{B942BA88-CC1B-45E5-B422-5C319DA20C7E}" scale="85" showGridLines="0" topLeftCell="A34">
      <selection activeCell="N62" sqref="N62"/>
      <pageMargins left="0.7" right="0.7" top="0.75" bottom="0.75" header="0.3" footer="0.3"/>
      <pageSetup paperSize="9" orientation="portrait" r:id="rId1"/>
    </customSheetView>
    <customSheetView guid="{27DF1E55-3C5C-4472-8EFF-775630CBF46E}" scale="85" showGridLines="0" topLeftCell="A34">
      <selection activeCell="N62" sqref="N62"/>
      <pageMargins left="0.7" right="0.7" top="0.75" bottom="0.75" header="0.3" footer="0.3"/>
      <pageSetup paperSize="9" orientation="portrait" r:id="rId2"/>
    </customSheetView>
  </customSheetViews>
  <mergeCells count="63">
    <mergeCell ref="C77:H77"/>
    <mergeCell ref="D79:E79"/>
    <mergeCell ref="G79:H79"/>
    <mergeCell ref="G87:H87"/>
    <mergeCell ref="G81:H81"/>
    <mergeCell ref="C83:H83"/>
    <mergeCell ref="D85:E85"/>
    <mergeCell ref="G85:H85"/>
    <mergeCell ref="L72:M72"/>
    <mergeCell ref="L71:M71"/>
    <mergeCell ref="L70:M70"/>
    <mergeCell ref="L69:M69"/>
    <mergeCell ref="L68:M68"/>
    <mergeCell ref="L11:N11"/>
    <mergeCell ref="C12:H12"/>
    <mergeCell ref="L14:N14"/>
    <mergeCell ref="L13:N13"/>
    <mergeCell ref="D42:H42"/>
    <mergeCell ref="D26:D27"/>
    <mergeCell ref="D28:D35"/>
    <mergeCell ref="E29:F29"/>
    <mergeCell ref="E28:F28"/>
    <mergeCell ref="E27:F27"/>
    <mergeCell ref="E26:F26"/>
    <mergeCell ref="E31:F31"/>
    <mergeCell ref="E30:F30"/>
    <mergeCell ref="C40:H40"/>
    <mergeCell ref="E32:F32"/>
    <mergeCell ref="C18:H18"/>
    <mergeCell ref="G14:H14"/>
    <mergeCell ref="G16:H16"/>
    <mergeCell ref="L12:N12"/>
    <mergeCell ref="E22:F22"/>
    <mergeCell ref="E24:F24"/>
    <mergeCell ref="E23:F23"/>
    <mergeCell ref="D20:E20"/>
    <mergeCell ref="D5:F5"/>
    <mergeCell ref="D7:F7"/>
    <mergeCell ref="D8:F8"/>
    <mergeCell ref="D9:F9"/>
    <mergeCell ref="D14:E14"/>
    <mergeCell ref="E25:F25"/>
    <mergeCell ref="G38:H38"/>
    <mergeCell ref="E36:F36"/>
    <mergeCell ref="E35:F35"/>
    <mergeCell ref="E34:F34"/>
    <mergeCell ref="E33:F33"/>
    <mergeCell ref="L67:M67"/>
    <mergeCell ref="L66:M66"/>
    <mergeCell ref="L74:M74"/>
    <mergeCell ref="L76:M76"/>
    <mergeCell ref="D23:D25"/>
    <mergeCell ref="G59:H59"/>
    <mergeCell ref="G75:H75"/>
    <mergeCell ref="L55:Q55"/>
    <mergeCell ref="L40:Q40"/>
    <mergeCell ref="D63:H63"/>
    <mergeCell ref="D44:H51"/>
    <mergeCell ref="C55:H55"/>
    <mergeCell ref="G53:H53"/>
    <mergeCell ref="D57:E57"/>
    <mergeCell ref="G57:H57"/>
    <mergeCell ref="D65:H73"/>
  </mergeCells>
  <conditionalFormatting sqref="H23:H36">
    <cfRule type="expression" dxfId="221" priority="3">
      <formula>$G23="nein"</formula>
    </cfRule>
  </conditionalFormatting>
  <conditionalFormatting sqref="G87:H87">
    <cfRule type="expression" dxfId="220" priority="1">
      <formula>$G$87="Das Projekt ist förderfähig"</formula>
    </cfRule>
    <cfRule type="expression" dxfId="219" priority="2">
      <formula>$G$87="Das Projekt ist nicht förderfähig"</formula>
    </cfRule>
  </conditionalFormatting>
  <dataValidations count="4">
    <dataValidation type="list" allowBlank="1" showInputMessage="1" showErrorMessage="1" sqref="G85:H85">
      <formula1>$N$85:$N$87</formula1>
    </dataValidation>
    <dataValidation type="list" allowBlank="1" showInputMessage="1" showErrorMessage="1" sqref="G14:H14">
      <formula1>$L$11:$L$14</formula1>
    </dataValidation>
    <dataValidation type="list" allowBlank="1" showInputMessage="1" showErrorMessage="1" sqref="G79:H79 G57:H57">
      <formula1>"ja,nein"</formula1>
    </dataValidation>
    <dataValidation type="list" allowBlank="1" showInputMessage="1" showErrorMessage="1" sqref="G23:G36">
      <formula1>"trifft zu,trifft nicht zu"</formula1>
    </dataValidation>
  </dataValidation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2:L40"/>
  <sheetViews>
    <sheetView showGridLines="0" zoomScale="85" zoomScaleNormal="85" workbookViewId="0">
      <selection activeCell="C27" sqref="C27:E27"/>
    </sheetView>
  </sheetViews>
  <sheetFormatPr baseColWidth="10" defaultColWidth="11.42578125" defaultRowHeight="16.5" x14ac:dyDescent="0.3"/>
  <cols>
    <col min="1" max="2" width="3.140625" style="114" customWidth="1"/>
    <col min="3" max="3" width="95" style="114" customWidth="1"/>
    <col min="4" max="4" width="14.85546875" style="114" customWidth="1"/>
    <col min="5" max="5" width="12.140625" style="114" customWidth="1"/>
    <col min="6" max="6" width="4.140625" style="114" customWidth="1"/>
    <col min="7" max="7" width="3.140625" style="114" customWidth="1"/>
    <col min="8" max="8" width="3.140625" style="114" hidden="1" customWidth="1"/>
    <col min="9" max="9" width="68.85546875" style="114" hidden="1" customWidth="1"/>
    <col min="10" max="10" width="14.7109375" style="114" hidden="1" customWidth="1"/>
    <col min="11" max="11" width="11.42578125" style="114" hidden="1" customWidth="1"/>
    <col min="12" max="12" width="4.140625" style="114" hidden="1" customWidth="1"/>
    <col min="13" max="13" width="11.42578125" style="114" customWidth="1"/>
    <col min="14" max="16384" width="11.42578125" style="114"/>
  </cols>
  <sheetData>
    <row r="2" spans="2:12" ht="34.5" customHeight="1" x14ac:dyDescent="0.4">
      <c r="B2" s="73"/>
      <c r="C2" s="336" t="s">
        <v>583</v>
      </c>
      <c r="D2" s="335"/>
      <c r="E2" s="335"/>
      <c r="F2" s="335"/>
      <c r="H2" s="335"/>
      <c r="I2" s="335"/>
      <c r="J2" s="335"/>
      <c r="K2" s="335"/>
      <c r="L2" s="335"/>
    </row>
    <row r="3" spans="2:12" ht="81" customHeight="1" x14ac:dyDescent="0.3">
      <c r="B3" s="73"/>
      <c r="C3" s="464" t="s">
        <v>719</v>
      </c>
      <c r="D3" s="327"/>
      <c r="E3" s="327"/>
      <c r="F3" s="327"/>
      <c r="H3" s="73"/>
      <c r="I3" s="290"/>
      <c r="J3" s="290"/>
      <c r="K3" s="290"/>
      <c r="L3" s="290"/>
    </row>
    <row r="4" spans="2:12" ht="33.75" customHeight="1" x14ac:dyDescent="0.3">
      <c r="B4" s="73"/>
      <c r="C4" s="73"/>
      <c r="D4" s="576" t="s">
        <v>564</v>
      </c>
      <c r="E4" s="576"/>
      <c r="F4" s="324"/>
      <c r="H4" s="73"/>
      <c r="I4" s="290"/>
      <c r="J4" s="290"/>
      <c r="K4" s="290"/>
      <c r="L4" s="290"/>
    </row>
    <row r="5" spans="2:12" x14ac:dyDescent="0.3">
      <c r="B5" s="73"/>
      <c r="C5" s="73" t="s">
        <v>656</v>
      </c>
      <c r="D5" s="325" t="s">
        <v>636</v>
      </c>
      <c r="E5" s="325" t="s">
        <v>563</v>
      </c>
      <c r="F5" s="324"/>
      <c r="H5" s="73"/>
      <c r="I5" s="334" t="s">
        <v>582</v>
      </c>
      <c r="J5" s="333" t="s">
        <v>636</v>
      </c>
      <c r="K5" s="332" t="s">
        <v>563</v>
      </c>
      <c r="L5" s="290"/>
    </row>
    <row r="6" spans="2:12" x14ac:dyDescent="0.3">
      <c r="B6" s="73"/>
      <c r="C6" s="323" t="s">
        <v>581</v>
      </c>
      <c r="D6" s="322" t="s">
        <v>203</v>
      </c>
      <c r="E6" s="322" t="s">
        <v>202</v>
      </c>
      <c r="F6" s="324"/>
      <c r="H6" s="73"/>
      <c r="I6" s="329" t="s">
        <v>581</v>
      </c>
      <c r="J6" s="300">
        <f t="shared" ref="J6:J20" si="0">IF(D6="ja",1,0)</f>
        <v>0</v>
      </c>
      <c r="K6" s="300">
        <f t="shared" ref="K6:K20" si="1">IF(E6="ja",1,0)</f>
        <v>1</v>
      </c>
      <c r="L6" s="290"/>
    </row>
    <row r="7" spans="2:12" x14ac:dyDescent="0.3">
      <c r="B7" s="73"/>
      <c r="C7" s="323" t="s">
        <v>580</v>
      </c>
      <c r="D7" s="322" t="s">
        <v>203</v>
      </c>
      <c r="E7" s="322" t="s">
        <v>202</v>
      </c>
      <c r="F7" s="324"/>
      <c r="H7" s="73"/>
      <c r="I7" s="329" t="s">
        <v>580</v>
      </c>
      <c r="J7" s="300">
        <f t="shared" si="0"/>
        <v>0</v>
      </c>
      <c r="K7" s="300">
        <f t="shared" si="1"/>
        <v>1</v>
      </c>
      <c r="L7" s="290"/>
    </row>
    <row r="8" spans="2:12" x14ac:dyDescent="0.3">
      <c r="B8" s="73"/>
      <c r="C8" s="323" t="s">
        <v>579</v>
      </c>
      <c r="D8" s="322" t="s">
        <v>203</v>
      </c>
      <c r="E8" s="322" t="s">
        <v>202</v>
      </c>
      <c r="F8" s="324"/>
      <c r="H8" s="73"/>
      <c r="I8" s="329" t="s">
        <v>579</v>
      </c>
      <c r="J8" s="300">
        <f t="shared" si="0"/>
        <v>0</v>
      </c>
      <c r="K8" s="300">
        <f t="shared" si="1"/>
        <v>1</v>
      </c>
      <c r="L8" s="290"/>
    </row>
    <row r="9" spans="2:12" x14ac:dyDescent="0.3">
      <c r="B9" s="73"/>
      <c r="C9" s="323" t="s">
        <v>578</v>
      </c>
      <c r="D9" s="322" t="s">
        <v>203</v>
      </c>
      <c r="E9" s="322" t="s">
        <v>202</v>
      </c>
      <c r="F9" s="324"/>
      <c r="H9" s="73"/>
      <c r="I9" s="329" t="s">
        <v>577</v>
      </c>
      <c r="J9" s="300">
        <f t="shared" si="0"/>
        <v>0</v>
      </c>
      <c r="K9" s="300">
        <f t="shared" si="1"/>
        <v>1</v>
      </c>
      <c r="L9" s="290"/>
    </row>
    <row r="10" spans="2:12" x14ac:dyDescent="0.3">
      <c r="B10" s="73"/>
      <c r="C10" s="323" t="s">
        <v>576</v>
      </c>
      <c r="D10" s="322" t="s">
        <v>203</v>
      </c>
      <c r="E10" s="322" t="s">
        <v>202</v>
      </c>
      <c r="F10" s="324"/>
      <c r="H10" s="73"/>
      <c r="I10" s="329" t="s">
        <v>576</v>
      </c>
      <c r="J10" s="300">
        <f t="shared" si="0"/>
        <v>0</v>
      </c>
      <c r="K10" s="300">
        <f t="shared" si="1"/>
        <v>1</v>
      </c>
      <c r="L10" s="290"/>
    </row>
    <row r="11" spans="2:12" x14ac:dyDescent="0.3">
      <c r="B11" s="73"/>
      <c r="C11" s="323" t="s">
        <v>575</v>
      </c>
      <c r="D11" s="322" t="s">
        <v>203</v>
      </c>
      <c r="E11" s="322" t="s">
        <v>202</v>
      </c>
      <c r="F11" s="324"/>
      <c r="H11" s="73"/>
      <c r="I11" s="329" t="s">
        <v>575</v>
      </c>
      <c r="J11" s="300">
        <f t="shared" si="0"/>
        <v>0</v>
      </c>
      <c r="K11" s="300">
        <f t="shared" si="1"/>
        <v>1</v>
      </c>
      <c r="L11" s="290"/>
    </row>
    <row r="12" spans="2:12" x14ac:dyDescent="0.3">
      <c r="B12" s="73"/>
      <c r="C12" s="323" t="s">
        <v>574</v>
      </c>
      <c r="D12" s="322" t="s">
        <v>203</v>
      </c>
      <c r="E12" s="322" t="s">
        <v>202</v>
      </c>
      <c r="F12" s="324"/>
      <c r="H12" s="73"/>
      <c r="I12" s="329" t="s">
        <v>574</v>
      </c>
      <c r="J12" s="300">
        <f t="shared" si="0"/>
        <v>0</v>
      </c>
      <c r="K12" s="300">
        <f t="shared" si="1"/>
        <v>1</v>
      </c>
      <c r="L12" s="290"/>
    </row>
    <row r="13" spans="2:12" x14ac:dyDescent="0.3">
      <c r="B13" s="73"/>
      <c r="C13" s="323" t="s">
        <v>573</v>
      </c>
      <c r="D13" s="322" t="s">
        <v>203</v>
      </c>
      <c r="E13" s="322" t="s">
        <v>202</v>
      </c>
      <c r="F13" s="324"/>
      <c r="H13" s="73"/>
      <c r="I13" s="329" t="s">
        <v>573</v>
      </c>
      <c r="J13" s="300">
        <f t="shared" si="0"/>
        <v>0</v>
      </c>
      <c r="K13" s="300">
        <f t="shared" si="1"/>
        <v>1</v>
      </c>
      <c r="L13" s="290"/>
    </row>
    <row r="14" spans="2:12" x14ac:dyDescent="0.3">
      <c r="B14" s="73"/>
      <c r="C14" s="323" t="s">
        <v>572</v>
      </c>
      <c r="D14" s="322" t="s">
        <v>203</v>
      </c>
      <c r="E14" s="322" t="s">
        <v>202</v>
      </c>
      <c r="F14" s="324"/>
      <c r="H14" s="73"/>
      <c r="I14" s="329" t="s">
        <v>572</v>
      </c>
      <c r="J14" s="300">
        <f t="shared" si="0"/>
        <v>0</v>
      </c>
      <c r="K14" s="300">
        <f t="shared" si="1"/>
        <v>1</v>
      </c>
      <c r="L14" s="290"/>
    </row>
    <row r="15" spans="2:12" x14ac:dyDescent="0.3">
      <c r="B15" s="73"/>
      <c r="C15" s="323" t="s">
        <v>571</v>
      </c>
      <c r="D15" s="322" t="s">
        <v>203</v>
      </c>
      <c r="E15" s="322" t="s">
        <v>202</v>
      </c>
      <c r="F15" s="324"/>
      <c r="H15" s="73"/>
      <c r="I15" s="329" t="s">
        <v>571</v>
      </c>
      <c r="J15" s="300">
        <f t="shared" si="0"/>
        <v>0</v>
      </c>
      <c r="K15" s="300">
        <f t="shared" si="1"/>
        <v>1</v>
      </c>
      <c r="L15" s="290"/>
    </row>
    <row r="16" spans="2:12" x14ac:dyDescent="0.3">
      <c r="B16" s="73"/>
      <c r="C16" s="323" t="s">
        <v>570</v>
      </c>
      <c r="D16" s="322" t="s">
        <v>203</v>
      </c>
      <c r="E16" s="322" t="s">
        <v>202</v>
      </c>
      <c r="F16" s="324"/>
      <c r="H16" s="73"/>
      <c r="I16" s="329" t="s">
        <v>570</v>
      </c>
      <c r="J16" s="300">
        <f t="shared" si="0"/>
        <v>0</v>
      </c>
      <c r="K16" s="300">
        <f t="shared" si="1"/>
        <v>1</v>
      </c>
      <c r="L16" s="290"/>
    </row>
    <row r="17" spans="2:12" x14ac:dyDescent="0.3">
      <c r="B17" s="73"/>
      <c r="C17" s="323" t="s">
        <v>730</v>
      </c>
      <c r="D17" s="322" t="s">
        <v>203</v>
      </c>
      <c r="E17" s="322" t="s">
        <v>202</v>
      </c>
      <c r="F17" s="324"/>
      <c r="H17" s="73"/>
      <c r="I17" s="329" t="s">
        <v>569</v>
      </c>
      <c r="J17" s="300">
        <f t="shared" si="0"/>
        <v>0</v>
      </c>
      <c r="K17" s="300">
        <f t="shared" si="1"/>
        <v>1</v>
      </c>
      <c r="L17" s="290"/>
    </row>
    <row r="18" spans="2:12" x14ac:dyDescent="0.3">
      <c r="B18" s="73"/>
      <c r="C18" s="323" t="s">
        <v>568</v>
      </c>
      <c r="D18" s="322" t="s">
        <v>203</v>
      </c>
      <c r="E18" s="322" t="s">
        <v>202</v>
      </c>
      <c r="F18" s="324"/>
      <c r="H18" s="73"/>
      <c r="I18" s="329" t="s">
        <v>568</v>
      </c>
      <c r="J18" s="300">
        <f t="shared" si="0"/>
        <v>0</v>
      </c>
      <c r="K18" s="300">
        <f t="shared" si="1"/>
        <v>1</v>
      </c>
      <c r="L18" s="290"/>
    </row>
    <row r="19" spans="2:12" x14ac:dyDescent="0.3">
      <c r="B19" s="73"/>
      <c r="C19" s="323" t="s">
        <v>567</v>
      </c>
      <c r="D19" s="322" t="s">
        <v>203</v>
      </c>
      <c r="E19" s="483" t="s">
        <v>202</v>
      </c>
      <c r="F19" s="324"/>
      <c r="H19" s="73"/>
      <c r="I19" s="329" t="s">
        <v>567</v>
      </c>
      <c r="J19" s="300">
        <f t="shared" si="0"/>
        <v>0</v>
      </c>
      <c r="K19" s="300">
        <f t="shared" si="1"/>
        <v>1</v>
      </c>
      <c r="L19" s="290"/>
    </row>
    <row r="20" spans="2:12" x14ac:dyDescent="0.3">
      <c r="B20" s="73"/>
      <c r="C20" s="323" t="s">
        <v>566</v>
      </c>
      <c r="D20" s="322" t="s">
        <v>203</v>
      </c>
      <c r="E20" s="484" t="s">
        <v>202</v>
      </c>
      <c r="F20" s="324"/>
      <c r="H20" s="73"/>
      <c r="I20" s="329" t="s">
        <v>566</v>
      </c>
      <c r="J20" s="300">
        <f t="shared" si="0"/>
        <v>0</v>
      </c>
      <c r="K20" s="300">
        <f t="shared" si="1"/>
        <v>1</v>
      </c>
      <c r="L20" s="290"/>
    </row>
    <row r="21" spans="2:12" x14ac:dyDescent="0.3">
      <c r="B21" s="73"/>
      <c r="C21" s="323" t="s">
        <v>731</v>
      </c>
      <c r="D21" s="322" t="s">
        <v>203</v>
      </c>
      <c r="E21" s="484" t="s">
        <v>202</v>
      </c>
      <c r="F21" s="324"/>
      <c r="H21" s="73"/>
      <c r="I21" s="329" t="s">
        <v>731</v>
      </c>
      <c r="J21" s="300">
        <f t="shared" ref="J21:J24" si="2">IF(D21="ja",1,0)</f>
        <v>0</v>
      </c>
      <c r="K21" s="300">
        <f t="shared" ref="K21:K24" si="3">IF(E21="ja",1,0)</f>
        <v>1</v>
      </c>
      <c r="L21" s="290"/>
    </row>
    <row r="22" spans="2:12" x14ac:dyDescent="0.3">
      <c r="B22" s="73"/>
      <c r="C22" s="323" t="s">
        <v>732</v>
      </c>
      <c r="D22" s="322" t="s">
        <v>203</v>
      </c>
      <c r="E22" s="484" t="s">
        <v>203</v>
      </c>
      <c r="F22" s="324"/>
      <c r="H22" s="73"/>
      <c r="I22" s="329" t="s">
        <v>732</v>
      </c>
      <c r="J22" s="300">
        <f t="shared" si="2"/>
        <v>0</v>
      </c>
      <c r="K22" s="300">
        <f t="shared" si="3"/>
        <v>0</v>
      </c>
      <c r="L22" s="290"/>
    </row>
    <row r="23" spans="2:12" x14ac:dyDescent="0.3">
      <c r="B23" s="73"/>
      <c r="C23" s="323" t="s">
        <v>733</v>
      </c>
      <c r="D23" s="322" t="s">
        <v>203</v>
      </c>
      <c r="E23" s="484" t="s">
        <v>202</v>
      </c>
      <c r="F23" s="324"/>
      <c r="H23" s="73"/>
      <c r="I23" s="329" t="s">
        <v>733</v>
      </c>
      <c r="J23" s="300">
        <f t="shared" si="2"/>
        <v>0</v>
      </c>
      <c r="K23" s="300">
        <f t="shared" si="3"/>
        <v>1</v>
      </c>
      <c r="L23" s="290"/>
    </row>
    <row r="24" spans="2:12" x14ac:dyDescent="0.3">
      <c r="B24" s="73"/>
      <c r="C24" s="323" t="s">
        <v>734</v>
      </c>
      <c r="D24" s="331" t="s">
        <v>203</v>
      </c>
      <c r="E24" s="485" t="s">
        <v>203</v>
      </c>
      <c r="F24" s="330"/>
      <c r="H24" s="73"/>
      <c r="I24" s="329" t="s">
        <v>734</v>
      </c>
      <c r="J24" s="300">
        <f t="shared" si="2"/>
        <v>0</v>
      </c>
      <c r="K24" s="300">
        <f t="shared" si="3"/>
        <v>0</v>
      </c>
      <c r="L24" s="290"/>
    </row>
    <row r="25" spans="2:12" x14ac:dyDescent="0.3">
      <c r="B25" s="73"/>
      <c r="C25" s="321"/>
      <c r="D25" s="321"/>
      <c r="E25" s="321"/>
      <c r="F25" s="321"/>
      <c r="H25" s="73"/>
      <c r="I25" s="486" t="s">
        <v>735</v>
      </c>
      <c r="J25" s="487">
        <f t="shared" ref="J25:K31" si="4">IF(D33="ja",1,0)</f>
        <v>1</v>
      </c>
      <c r="K25" s="487">
        <f t="shared" si="4"/>
        <v>1</v>
      </c>
      <c r="L25" s="290"/>
    </row>
    <row r="26" spans="2:12" ht="16.5" customHeight="1" x14ac:dyDescent="0.3">
      <c r="H26" s="73"/>
      <c r="I26" s="486" t="s">
        <v>736</v>
      </c>
      <c r="J26" s="487">
        <f t="shared" si="4"/>
        <v>1</v>
      </c>
      <c r="K26" s="487">
        <f t="shared" si="4"/>
        <v>1</v>
      </c>
      <c r="L26" s="290"/>
    </row>
    <row r="27" spans="2:12" ht="198" customHeight="1" x14ac:dyDescent="0.3">
      <c r="B27" s="73"/>
      <c r="C27" s="577" t="s">
        <v>742</v>
      </c>
      <c r="D27" s="577"/>
      <c r="E27" s="577"/>
      <c r="F27" s="328"/>
      <c r="H27" s="73"/>
      <c r="I27" s="486" t="s">
        <v>737</v>
      </c>
      <c r="J27" s="487">
        <f t="shared" si="4"/>
        <v>1</v>
      </c>
      <c r="K27" s="487">
        <f t="shared" si="4"/>
        <v>1</v>
      </c>
      <c r="L27" s="290"/>
    </row>
    <row r="28" spans="2:12" x14ac:dyDescent="0.3">
      <c r="H28" s="73"/>
      <c r="I28" s="486" t="s">
        <v>738</v>
      </c>
      <c r="J28" s="487">
        <f t="shared" si="4"/>
        <v>1</v>
      </c>
      <c r="K28" s="487">
        <f t="shared" si="4"/>
        <v>1</v>
      </c>
      <c r="L28" s="290"/>
    </row>
    <row r="29" spans="2:12" ht="16.5" customHeight="1" x14ac:dyDescent="0.3">
      <c r="B29" s="73"/>
      <c r="C29" s="73"/>
      <c r="D29" s="327"/>
      <c r="E29" s="327"/>
      <c r="F29" s="327"/>
      <c r="H29" s="73"/>
      <c r="I29" s="486" t="s">
        <v>739</v>
      </c>
      <c r="J29" s="487">
        <f t="shared" si="4"/>
        <v>1</v>
      </c>
      <c r="K29" s="487">
        <f t="shared" si="4"/>
        <v>1</v>
      </c>
      <c r="L29" s="290"/>
    </row>
    <row r="30" spans="2:12" ht="16.5" customHeight="1" x14ac:dyDescent="0.3">
      <c r="B30" s="73"/>
      <c r="C30" s="72" t="s">
        <v>565</v>
      </c>
      <c r="D30" s="73"/>
      <c r="E30" s="73"/>
      <c r="F30" s="324"/>
      <c r="H30" s="73"/>
      <c r="I30" s="486" t="s">
        <v>740</v>
      </c>
      <c r="J30" s="487">
        <f t="shared" si="4"/>
        <v>1</v>
      </c>
      <c r="K30" s="487">
        <f t="shared" si="4"/>
        <v>1</v>
      </c>
      <c r="L30" s="290"/>
    </row>
    <row r="31" spans="2:12" ht="30" customHeight="1" x14ac:dyDescent="0.3">
      <c r="B31" s="73"/>
      <c r="C31" s="72"/>
      <c r="D31" s="576" t="s">
        <v>564</v>
      </c>
      <c r="E31" s="576"/>
      <c r="F31" s="324"/>
      <c r="H31" s="73"/>
      <c r="I31" s="486" t="s">
        <v>741</v>
      </c>
      <c r="J31" s="487">
        <f t="shared" si="4"/>
        <v>1</v>
      </c>
      <c r="K31" s="487">
        <f t="shared" si="4"/>
        <v>1</v>
      </c>
      <c r="L31" s="290"/>
    </row>
    <row r="32" spans="2:12" ht="16.5" customHeight="1" x14ac:dyDescent="0.3">
      <c r="B32" s="73"/>
      <c r="C32" s="326" t="s">
        <v>657</v>
      </c>
      <c r="D32" s="325" t="s">
        <v>636</v>
      </c>
      <c r="E32" s="325" t="s">
        <v>563</v>
      </c>
      <c r="F32" s="324"/>
      <c r="H32" s="73"/>
      <c r="I32" s="73"/>
      <c r="J32" s="73"/>
      <c r="K32" s="73"/>
      <c r="L32" s="290"/>
    </row>
    <row r="33" spans="2:12" ht="16.5" customHeight="1" x14ac:dyDescent="0.3">
      <c r="B33" s="73"/>
      <c r="C33" s="323" t="s">
        <v>735</v>
      </c>
      <c r="D33" s="322" t="s">
        <v>202</v>
      </c>
      <c r="E33" s="322" t="s">
        <v>202</v>
      </c>
      <c r="F33" s="321"/>
      <c r="H33" s="73"/>
      <c r="I33" s="73"/>
      <c r="J33" s="73"/>
      <c r="K33" s="73"/>
      <c r="L33" s="290"/>
    </row>
    <row r="34" spans="2:12" ht="16.5" customHeight="1" x14ac:dyDescent="0.3">
      <c r="B34" s="73"/>
      <c r="C34" s="323" t="s">
        <v>736</v>
      </c>
      <c r="D34" s="322" t="s">
        <v>202</v>
      </c>
      <c r="E34" s="322" t="s">
        <v>202</v>
      </c>
      <c r="F34" s="321"/>
      <c r="H34" s="73"/>
      <c r="I34" s="73"/>
      <c r="J34" s="73"/>
      <c r="K34" s="73"/>
      <c r="L34" s="290"/>
    </row>
    <row r="35" spans="2:12" ht="16.5" customHeight="1" x14ac:dyDescent="0.3">
      <c r="B35" s="73"/>
      <c r="C35" s="323" t="s">
        <v>737</v>
      </c>
      <c r="D35" s="322" t="s">
        <v>202</v>
      </c>
      <c r="E35" s="322" t="s">
        <v>202</v>
      </c>
      <c r="F35" s="321"/>
      <c r="H35" s="73"/>
      <c r="I35" s="73"/>
      <c r="J35" s="73"/>
      <c r="K35" s="73"/>
      <c r="L35" s="290"/>
    </row>
    <row r="36" spans="2:12" ht="16.5" customHeight="1" x14ac:dyDescent="0.3">
      <c r="B36" s="73"/>
      <c r="C36" s="323" t="s">
        <v>738</v>
      </c>
      <c r="D36" s="322" t="s">
        <v>202</v>
      </c>
      <c r="E36" s="322" t="s">
        <v>202</v>
      </c>
      <c r="F36" s="321"/>
      <c r="H36" s="73"/>
      <c r="I36" s="73"/>
      <c r="J36" s="73"/>
      <c r="K36" s="73"/>
      <c r="L36" s="290"/>
    </row>
    <row r="37" spans="2:12" ht="16.5" customHeight="1" x14ac:dyDescent="0.3">
      <c r="B37" s="73"/>
      <c r="C37" s="323" t="s">
        <v>739</v>
      </c>
      <c r="D37" s="322" t="s">
        <v>202</v>
      </c>
      <c r="E37" s="322" t="s">
        <v>202</v>
      </c>
      <c r="F37" s="321"/>
      <c r="H37" s="73"/>
      <c r="I37" s="73"/>
      <c r="J37" s="73"/>
      <c r="K37" s="73"/>
      <c r="L37" s="290"/>
    </row>
    <row r="38" spans="2:12" ht="16.5" customHeight="1" x14ac:dyDescent="0.3">
      <c r="B38" s="73"/>
      <c r="C38" s="323" t="s">
        <v>740</v>
      </c>
      <c r="D38" s="322" t="s">
        <v>202</v>
      </c>
      <c r="E38" s="322" t="s">
        <v>202</v>
      </c>
      <c r="F38" s="321"/>
      <c r="H38" s="73"/>
      <c r="I38" s="73"/>
      <c r="J38" s="73"/>
      <c r="K38" s="73"/>
      <c r="L38" s="290"/>
    </row>
    <row r="39" spans="2:12" ht="16.5" customHeight="1" x14ac:dyDescent="0.3">
      <c r="B39" s="73"/>
      <c r="C39" s="323" t="s">
        <v>741</v>
      </c>
      <c r="D39" s="322" t="s">
        <v>202</v>
      </c>
      <c r="E39" s="322" t="s">
        <v>202</v>
      </c>
      <c r="F39" s="321"/>
      <c r="H39" s="73"/>
      <c r="I39" s="73"/>
      <c r="J39" s="73"/>
      <c r="K39" s="73"/>
      <c r="L39" s="290"/>
    </row>
    <row r="40" spans="2:12" ht="16.5" customHeight="1" x14ac:dyDescent="0.3">
      <c r="B40" s="73"/>
      <c r="C40" s="321"/>
      <c r="D40" s="321"/>
      <c r="E40" s="321"/>
      <c r="F40" s="321"/>
      <c r="H40" s="73"/>
      <c r="I40" s="290"/>
      <c r="J40" s="290"/>
      <c r="K40" s="290"/>
      <c r="L40" s="290"/>
    </row>
  </sheetData>
  <sheetProtection algorithmName="SHA-512" hashValue="8QBQMPwYYKFz46jccP8MjD2z9AVwEVSZAZ0dhyiQY6wpkAhK+/0kPUK4ZECAZsjlSDdGGAMZapIaRMvL5scyNA==" saltValue="QgJ7jOCykd5e3WS3icwGBg==" spinCount="100000" sheet="1" objects="1" scenarios="1" selectLockedCells="1" selectUnlockedCells="1"/>
  <customSheetViews>
    <customSheetView guid="{B942BA88-CC1B-45E5-B422-5C319DA20C7E}" showGridLines="0" hiddenColumns="1" topLeftCell="A7">
      <selection activeCell="E21" sqref="E21"/>
      <pageMargins left="0.7" right="0.7" top="0.78740157499999996" bottom="0.78740157499999996" header="0.3" footer="0.3"/>
      <pageSetup paperSize="9" orientation="portrait" r:id="rId1"/>
    </customSheetView>
    <customSheetView guid="{27DF1E55-3C5C-4472-8EFF-775630CBF46E}" showGridLines="0" hiddenColumns="1" topLeftCell="A7">
      <selection activeCell="E21" sqref="E21"/>
      <pageMargins left="0.7" right="0.7" top="0.78740157499999996" bottom="0.78740157499999996" header="0.3" footer="0.3"/>
      <pageSetup paperSize="9" orientation="portrait" r:id="rId2"/>
    </customSheetView>
  </customSheetViews>
  <mergeCells count="3">
    <mergeCell ref="D4:E4"/>
    <mergeCell ref="D31:E31"/>
    <mergeCell ref="C27:E27"/>
  </mergeCells>
  <pageMargins left="0.7" right="0.7" top="0.78740157499999996" bottom="0.78740157499999996"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2:C35"/>
  <sheetViews>
    <sheetView zoomScale="85" zoomScaleNormal="85" workbookViewId="0">
      <selection activeCell="D47" sqref="D47:E48"/>
    </sheetView>
  </sheetViews>
  <sheetFormatPr baseColWidth="10" defaultColWidth="11.42578125" defaultRowHeight="15" x14ac:dyDescent="0.25"/>
  <cols>
    <col min="1" max="1" width="4.28515625" style="160" customWidth="1"/>
    <col min="2" max="2" width="47.140625" style="160" bestFit="1" customWidth="1"/>
    <col min="3" max="3" width="151" style="160" customWidth="1"/>
    <col min="4" max="16384" width="11.42578125" style="160"/>
  </cols>
  <sheetData>
    <row r="2" spans="2:3" ht="33" x14ac:dyDescent="0.25">
      <c r="B2" s="338" t="s">
        <v>608</v>
      </c>
      <c r="C2" s="342" t="s">
        <v>607</v>
      </c>
    </row>
    <row r="3" spans="2:3" ht="12.75" customHeight="1" x14ac:dyDescent="0.25">
      <c r="B3" s="339"/>
      <c r="C3" s="339"/>
    </row>
    <row r="4" spans="2:3" x14ac:dyDescent="0.25">
      <c r="B4" s="339"/>
      <c r="C4" s="337" t="s">
        <v>606</v>
      </c>
    </row>
    <row r="5" spans="2:3" x14ac:dyDescent="0.25">
      <c r="B5" s="339"/>
      <c r="C5" s="337" t="s">
        <v>605</v>
      </c>
    </row>
    <row r="6" spans="2:3" x14ac:dyDescent="0.25">
      <c r="B6" s="339"/>
      <c r="C6" s="337" t="s">
        <v>604</v>
      </c>
    </row>
    <row r="7" spans="2:3" x14ac:dyDescent="0.25">
      <c r="B7" s="339"/>
      <c r="C7" s="337" t="s">
        <v>603</v>
      </c>
    </row>
    <row r="8" spans="2:3" x14ac:dyDescent="0.25">
      <c r="B8" s="339"/>
      <c r="C8" s="337" t="s">
        <v>658</v>
      </c>
    </row>
    <row r="9" spans="2:3" x14ac:dyDescent="0.25">
      <c r="B9" s="339"/>
      <c r="C9" s="339"/>
    </row>
    <row r="10" spans="2:3" ht="33" x14ac:dyDescent="0.25">
      <c r="B10" s="338" t="s">
        <v>602</v>
      </c>
      <c r="C10" s="342" t="s">
        <v>601</v>
      </c>
    </row>
    <row r="11" spans="2:3" ht="10.5" customHeight="1" x14ac:dyDescent="0.25">
      <c r="B11" s="339"/>
      <c r="C11" s="339"/>
    </row>
    <row r="12" spans="2:3" ht="18" x14ac:dyDescent="0.25">
      <c r="B12" s="338" t="s">
        <v>543</v>
      </c>
      <c r="C12" s="482" t="s">
        <v>600</v>
      </c>
    </row>
    <row r="13" spans="2:3" x14ac:dyDescent="0.25">
      <c r="B13" s="339"/>
      <c r="C13" s="337" t="s">
        <v>599</v>
      </c>
    </row>
    <row r="14" spans="2:3" x14ac:dyDescent="0.25">
      <c r="B14" s="339"/>
      <c r="C14" s="341" t="s">
        <v>598</v>
      </c>
    </row>
    <row r="15" spans="2:3" x14ac:dyDescent="0.25">
      <c r="B15" s="339"/>
      <c r="C15" s="337" t="s">
        <v>597</v>
      </c>
    </row>
    <row r="16" spans="2:3" x14ac:dyDescent="0.25">
      <c r="B16" s="339"/>
      <c r="C16" s="337" t="s">
        <v>659</v>
      </c>
    </row>
    <row r="17" spans="2:3" x14ac:dyDescent="0.25">
      <c r="B17" s="339"/>
      <c r="C17" s="337"/>
    </row>
    <row r="18" spans="2:3" ht="18" x14ac:dyDescent="0.25">
      <c r="B18" s="338" t="s">
        <v>539</v>
      </c>
      <c r="C18" s="482" t="s">
        <v>596</v>
      </c>
    </row>
    <row r="19" spans="2:3" x14ac:dyDescent="0.25">
      <c r="B19" s="339"/>
      <c r="C19" s="337" t="s">
        <v>595</v>
      </c>
    </row>
    <row r="20" spans="2:3" x14ac:dyDescent="0.25">
      <c r="B20" s="339"/>
      <c r="C20" s="337" t="s">
        <v>594</v>
      </c>
    </row>
    <row r="21" spans="2:3" ht="30.75" customHeight="1" x14ac:dyDescent="0.25">
      <c r="B21" s="339"/>
      <c r="C21" s="340" t="s">
        <v>593</v>
      </c>
    </row>
    <row r="22" spans="2:3" x14ac:dyDescent="0.25">
      <c r="B22" s="339"/>
      <c r="C22" s="339"/>
    </row>
    <row r="23" spans="2:3" ht="18" x14ac:dyDescent="0.25">
      <c r="B23" s="338" t="s">
        <v>537</v>
      </c>
      <c r="C23" s="482" t="s">
        <v>592</v>
      </c>
    </row>
    <row r="24" spans="2:3" x14ac:dyDescent="0.25">
      <c r="B24" s="339"/>
      <c r="C24" s="337" t="s">
        <v>591</v>
      </c>
    </row>
    <row r="25" spans="2:3" x14ac:dyDescent="0.25">
      <c r="B25" s="339"/>
      <c r="C25" s="337" t="s">
        <v>590</v>
      </c>
    </row>
    <row r="26" spans="2:3" x14ac:dyDescent="0.25">
      <c r="B26" s="339"/>
      <c r="C26" s="337" t="s">
        <v>589</v>
      </c>
    </row>
    <row r="27" spans="2:3" x14ac:dyDescent="0.25">
      <c r="B27" s="339"/>
      <c r="C27" s="337" t="s">
        <v>588</v>
      </c>
    </row>
    <row r="28" spans="2:3" x14ac:dyDescent="0.25">
      <c r="B28" s="339"/>
      <c r="C28" s="337" t="s">
        <v>660</v>
      </c>
    </row>
    <row r="29" spans="2:3" x14ac:dyDescent="0.25">
      <c r="B29" s="339"/>
      <c r="C29" s="337" t="s">
        <v>587</v>
      </c>
    </row>
    <row r="30" spans="2:3" x14ac:dyDescent="0.25">
      <c r="B30" s="339"/>
      <c r="C30" s="337" t="s">
        <v>661</v>
      </c>
    </row>
    <row r="31" spans="2:3" x14ac:dyDescent="0.25">
      <c r="B31" s="339"/>
      <c r="C31" s="337" t="s">
        <v>662</v>
      </c>
    </row>
    <row r="32" spans="2:3" x14ac:dyDescent="0.25">
      <c r="B32" s="339"/>
      <c r="C32" s="337" t="s">
        <v>586</v>
      </c>
    </row>
    <row r="33" spans="2:3" x14ac:dyDescent="0.25">
      <c r="B33" s="339"/>
      <c r="C33" s="337" t="s">
        <v>663</v>
      </c>
    </row>
    <row r="34" spans="2:3" x14ac:dyDescent="0.25">
      <c r="B34" s="339"/>
      <c r="C34" s="339"/>
    </row>
    <row r="35" spans="2:3" ht="18" x14ac:dyDescent="0.25">
      <c r="B35" s="338" t="s">
        <v>585</v>
      </c>
      <c r="C35" s="337" t="s">
        <v>584</v>
      </c>
    </row>
  </sheetData>
  <sheetProtection algorithmName="SHA-512" hashValue="ibzItYEK9sb91XfCXh9lLoq29a+TgfYeJbQmsJ6Vy9SH+Xm5exbo6vx3p0KYMMpZfXGBS6iM8rqIE97j3mU/cA==" saltValue="0ENhfygDUfGprMMpjRx9TA==" spinCount="100000" sheet="1" objects="1" scenarios="1" selectLockedCells="1" selectUnlockedCells="1"/>
  <customSheetViews>
    <customSheetView guid="{B942BA88-CC1B-45E5-B422-5C319DA20C7E}">
      <selection activeCell="C31" sqref="C31"/>
      <pageMargins left="0.7" right="0.7" top="0.78740157499999996" bottom="0.78740157499999996" header="0.3" footer="0.3"/>
      <pageSetup paperSize="9" orientation="portrait" r:id="rId1"/>
    </customSheetView>
    <customSheetView guid="{27DF1E55-3C5C-4472-8EFF-775630CBF46E}">
      <selection activeCell="C31" sqref="C31"/>
      <pageMargins left="0.7" right="0.7" top="0.78740157499999996" bottom="0.78740157499999996" header="0.3" footer="0.3"/>
      <pageSetup paperSize="9" orientation="portrait" r:id="rId2"/>
    </customSheetView>
  </customSheetViews>
  <pageMargins left="0.7" right="0.7" top="0.78740157499999996" bottom="0.78740157499999996"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2:I17"/>
  <sheetViews>
    <sheetView zoomScale="85" zoomScaleNormal="85" workbookViewId="0">
      <selection activeCell="D47" sqref="D47:E48"/>
    </sheetView>
  </sheetViews>
  <sheetFormatPr baseColWidth="10" defaultColWidth="11.42578125" defaultRowHeight="16.5" x14ac:dyDescent="0.3"/>
  <cols>
    <col min="1" max="1" width="3.5703125" style="114" customWidth="1"/>
    <col min="2" max="2" width="167.85546875" style="114" customWidth="1"/>
    <col min="3" max="3" width="11.42578125" style="114"/>
    <col min="4" max="4" width="13.140625" style="114" customWidth="1"/>
    <col min="5" max="5" width="84" style="114" customWidth="1"/>
    <col min="6" max="6" width="11.42578125" style="114"/>
    <col min="7" max="7" width="12.85546875" style="114" bestFit="1" customWidth="1"/>
    <col min="8" max="16384" width="11.42578125" style="114"/>
  </cols>
  <sheetData>
    <row r="2" spans="2:9" ht="111.75" customHeight="1" x14ac:dyDescent="0.3">
      <c r="B2" s="27" t="s">
        <v>664</v>
      </c>
    </row>
    <row r="3" spans="2:9" ht="17.25" customHeight="1" x14ac:dyDescent="0.3">
      <c r="B3" s="345" t="s">
        <v>616</v>
      </c>
    </row>
    <row r="4" spans="2:9" ht="96.75" customHeight="1" x14ac:dyDescent="0.3">
      <c r="B4" s="347" t="s">
        <v>615</v>
      </c>
    </row>
    <row r="5" spans="2:9" ht="6.75" customHeight="1" x14ac:dyDescent="0.3">
      <c r="B5" s="4"/>
    </row>
    <row r="6" spans="2:9" ht="112.5" customHeight="1" x14ac:dyDescent="0.3">
      <c r="B6" s="345" t="s">
        <v>614</v>
      </c>
    </row>
    <row r="7" spans="2:9" ht="6.75" customHeight="1" x14ac:dyDescent="0.3">
      <c r="B7" s="4"/>
    </row>
    <row r="8" spans="2:9" ht="30" x14ac:dyDescent="0.3">
      <c r="B8" s="345" t="s">
        <v>613</v>
      </c>
      <c r="C8" s="346"/>
      <c r="D8" s="346"/>
      <c r="E8" s="346"/>
      <c r="F8" s="346"/>
      <c r="G8" s="346"/>
      <c r="H8" s="346"/>
      <c r="I8" s="346"/>
    </row>
    <row r="9" spans="2:9" ht="11.25" customHeight="1" x14ac:dyDescent="0.3">
      <c r="B9" s="345"/>
      <c r="C9" s="346"/>
      <c r="D9" s="346"/>
      <c r="E9" s="346"/>
      <c r="F9" s="346"/>
      <c r="G9" s="346"/>
      <c r="H9" s="346"/>
      <c r="I9" s="346"/>
    </row>
    <row r="10" spans="2:9" ht="38.25" customHeight="1" x14ac:dyDescent="0.3">
      <c r="B10" s="345" t="s">
        <v>612</v>
      </c>
      <c r="C10" s="344"/>
      <c r="D10" s="344"/>
      <c r="E10" s="344"/>
      <c r="F10" s="344"/>
      <c r="G10" s="344"/>
      <c r="H10" s="344"/>
      <c r="I10" s="344"/>
    </row>
    <row r="11" spans="2:9" ht="9" customHeight="1" x14ac:dyDescent="0.3">
      <c r="B11" s="24"/>
      <c r="C11" s="344"/>
      <c r="D11" s="344"/>
      <c r="E11" s="344"/>
      <c r="F11" s="344"/>
      <c r="G11" s="344"/>
      <c r="H11" s="344"/>
      <c r="I11" s="344"/>
    </row>
    <row r="12" spans="2:9" ht="37.5" customHeight="1" x14ac:dyDescent="0.3">
      <c r="B12" s="345" t="s">
        <v>611</v>
      </c>
      <c r="C12" s="344"/>
      <c r="D12" s="344"/>
      <c r="E12" s="344"/>
      <c r="F12" s="344"/>
      <c r="G12" s="344"/>
      <c r="H12" s="344"/>
      <c r="I12" s="344"/>
    </row>
    <row r="13" spans="2:9" x14ac:dyDescent="0.3">
      <c r="B13" s="1"/>
    </row>
    <row r="14" spans="2:9" x14ac:dyDescent="0.3">
      <c r="B14" s="24" t="s">
        <v>610</v>
      </c>
    </row>
    <row r="15" spans="2:9" ht="41.25" customHeight="1" x14ac:dyDescent="0.3">
      <c r="B15" s="24" t="s">
        <v>665</v>
      </c>
    </row>
    <row r="16" spans="2:9" x14ac:dyDescent="0.3">
      <c r="B16" s="24"/>
    </row>
    <row r="17" spans="2:7" ht="30" x14ac:dyDescent="0.3">
      <c r="B17" s="20" t="s">
        <v>609</v>
      </c>
      <c r="G17" s="343"/>
    </row>
  </sheetData>
  <sheetProtection algorithmName="SHA-512" hashValue="mBBwda6HPMr6+lCu8CdkrVQzLLBRWZqFXdZh5N1k/SOySMhEb+K8198VGzqZ0HdLL8skkuUGUKjbJR8Dg4ZdQA==" saltValue="wWPHXZ4aCACumAm9cqowPw==" spinCount="100000" sheet="1" objects="1" scenarios="1" selectLockedCells="1" selectUnlockedCells="1"/>
  <customSheetViews>
    <customSheetView guid="{B942BA88-CC1B-45E5-B422-5C319DA20C7E}">
      <selection activeCell="B6" sqref="B6"/>
      <pageMargins left="0.7" right="0.7" top="0.78740157499999996" bottom="0.78740157499999996" header="0.3" footer="0.3"/>
    </customSheetView>
    <customSheetView guid="{27DF1E55-3C5C-4472-8EFF-775630CBF46E}">
      <selection activeCell="B6" sqref="B6"/>
      <pageMargins left="0.7" right="0.7" top="0.78740157499999996" bottom="0.78740157499999996" header="0.3" footer="0.3"/>
    </customSheetView>
  </customSheetView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8" tint="0.59999389629810485"/>
  </sheetPr>
  <dimension ref="A2:GH45"/>
  <sheetViews>
    <sheetView showGridLines="0" zoomScale="85" zoomScaleNormal="85" workbookViewId="0">
      <selection activeCell="G3" sqref="G3"/>
    </sheetView>
  </sheetViews>
  <sheetFormatPr baseColWidth="10" defaultColWidth="10.85546875" defaultRowHeight="16.5" x14ac:dyDescent="0.3"/>
  <cols>
    <col min="1" max="2" width="3.140625" style="114" customWidth="1"/>
    <col min="3" max="3" width="4" style="114" customWidth="1"/>
    <col min="4" max="4" width="10.85546875" style="114"/>
    <col min="5" max="5" width="10.85546875" style="114" customWidth="1"/>
    <col min="6" max="7" width="10.85546875" style="114"/>
    <col min="8" max="8" width="10.85546875" style="114" customWidth="1"/>
    <col min="9" max="9" width="10.85546875" style="115" customWidth="1"/>
    <col min="10" max="16" width="10.85546875" style="114"/>
    <col min="17" max="18" width="3.140625" style="114" customWidth="1"/>
    <col min="19" max="16384" width="10.85546875" style="114"/>
  </cols>
  <sheetData>
    <row r="2" spans="1:190" s="73" customFormat="1" x14ac:dyDescent="0.3">
      <c r="A2" s="114"/>
      <c r="B2" s="1"/>
      <c r="C2" s="1"/>
      <c r="D2" s="1"/>
      <c r="E2" s="1"/>
      <c r="F2" s="1"/>
      <c r="G2" s="1"/>
      <c r="H2" s="1"/>
      <c r="I2" s="2"/>
      <c r="J2" s="1"/>
      <c r="K2" s="1"/>
      <c r="L2" s="1"/>
      <c r="M2" s="1"/>
      <c r="N2" s="1"/>
      <c r="O2" s="1"/>
      <c r="P2" s="1"/>
      <c r="Q2" s="1"/>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row>
    <row r="3" spans="1:190" s="73" customFormat="1" ht="21.95" customHeight="1" x14ac:dyDescent="0.4">
      <c r="A3" s="114"/>
      <c r="B3" s="3"/>
      <c r="C3" s="118" t="s">
        <v>185</v>
      </c>
      <c r="D3" s="1"/>
      <c r="E3" s="1"/>
      <c r="F3" s="1"/>
      <c r="G3" s="1"/>
      <c r="H3" s="1"/>
      <c r="I3" s="2"/>
      <c r="J3" s="1"/>
      <c r="K3" s="1"/>
      <c r="L3" s="1"/>
      <c r="M3" s="1"/>
      <c r="N3" s="1"/>
      <c r="O3" s="1"/>
      <c r="P3" s="1"/>
      <c r="Q3" s="3"/>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c r="EU3" s="114"/>
      <c r="EV3" s="114"/>
      <c r="EW3" s="114"/>
      <c r="EX3" s="114"/>
      <c r="EY3" s="114"/>
      <c r="EZ3" s="114"/>
      <c r="FA3" s="114"/>
      <c r="FB3" s="114"/>
      <c r="FC3" s="114"/>
      <c r="FD3" s="114"/>
      <c r="FE3" s="114"/>
      <c r="FF3" s="114"/>
      <c r="FG3" s="114"/>
      <c r="FH3" s="114"/>
      <c r="FI3" s="114"/>
      <c r="FJ3" s="114"/>
      <c r="FK3" s="114"/>
      <c r="FL3" s="114"/>
      <c r="FM3" s="114"/>
      <c r="FN3" s="114"/>
      <c r="FO3" s="114"/>
      <c r="FP3" s="114"/>
      <c r="FQ3" s="114"/>
      <c r="FR3" s="114"/>
      <c r="FS3" s="114"/>
      <c r="FT3" s="114"/>
      <c r="FU3" s="114"/>
      <c r="FV3" s="114"/>
      <c r="FW3" s="114"/>
      <c r="FX3" s="114"/>
      <c r="FY3" s="114"/>
      <c r="FZ3" s="114"/>
      <c r="GA3" s="114"/>
      <c r="GB3" s="114"/>
      <c r="GC3" s="114"/>
      <c r="GD3" s="114"/>
      <c r="GE3" s="114"/>
      <c r="GF3" s="114"/>
      <c r="GG3" s="114"/>
      <c r="GH3" s="114"/>
    </row>
    <row r="4" spans="1:190" s="73" customFormat="1" ht="16.5" customHeight="1" x14ac:dyDescent="0.3">
      <c r="A4" s="114"/>
      <c r="B4" s="1"/>
      <c r="C4" s="8"/>
      <c r="D4" s="1"/>
      <c r="E4" s="9"/>
      <c r="F4" s="1"/>
      <c r="G4" s="1"/>
      <c r="H4" s="1"/>
      <c r="I4" s="1"/>
      <c r="J4" s="1"/>
      <c r="K4" s="1"/>
      <c r="L4" s="1"/>
      <c r="M4" s="1"/>
      <c r="N4" s="1"/>
      <c r="O4" s="1"/>
      <c r="P4" s="1"/>
      <c r="Q4" s="1"/>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row>
    <row r="5" spans="1:190" s="73" customFormat="1" ht="102" customHeight="1" x14ac:dyDescent="0.3">
      <c r="A5" s="114"/>
      <c r="B5" s="1"/>
      <c r="C5" s="581" t="s">
        <v>644</v>
      </c>
      <c r="D5" s="581"/>
      <c r="E5" s="581"/>
      <c r="F5" s="581"/>
      <c r="G5" s="581"/>
      <c r="H5" s="581"/>
      <c r="I5" s="581"/>
      <c r="J5" s="581"/>
      <c r="K5" s="581"/>
      <c r="L5" s="581"/>
      <c r="M5" s="581"/>
      <c r="N5" s="581"/>
      <c r="O5" s="581"/>
      <c r="P5" s="581"/>
      <c r="Q5" s="1"/>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c r="EU5" s="114"/>
      <c r="EV5" s="114"/>
      <c r="EW5" s="114"/>
      <c r="EX5" s="114"/>
      <c r="EY5" s="114"/>
      <c r="EZ5" s="114"/>
      <c r="FA5" s="114"/>
      <c r="FB5" s="114"/>
      <c r="FC5" s="114"/>
      <c r="FD5" s="114"/>
      <c r="FE5" s="114"/>
      <c r="FF5" s="114"/>
      <c r="FG5" s="114"/>
      <c r="FH5" s="114"/>
      <c r="FI5" s="114"/>
      <c r="FJ5" s="114"/>
      <c r="FK5" s="114"/>
      <c r="FL5" s="114"/>
      <c r="FM5" s="114"/>
      <c r="FN5" s="114"/>
      <c r="FO5" s="114"/>
      <c r="FP5" s="114"/>
      <c r="FQ5" s="114"/>
      <c r="FR5" s="114"/>
      <c r="FS5" s="114"/>
      <c r="FT5" s="114"/>
      <c r="FU5" s="114"/>
      <c r="FV5" s="114"/>
      <c r="FW5" s="114"/>
      <c r="FX5" s="114"/>
      <c r="FY5" s="114"/>
      <c r="FZ5" s="114"/>
      <c r="GA5" s="114"/>
      <c r="GB5" s="114"/>
      <c r="GC5" s="114"/>
      <c r="GD5" s="114"/>
      <c r="GE5" s="114"/>
      <c r="GF5" s="114"/>
      <c r="GG5" s="114"/>
      <c r="GH5" s="114"/>
    </row>
    <row r="6" spans="1:190" s="73" customFormat="1" ht="19.5" customHeight="1" x14ac:dyDescent="0.3">
      <c r="A6" s="114"/>
      <c r="B6" s="1"/>
      <c r="C6" s="31" t="s">
        <v>184</v>
      </c>
      <c r="D6" s="32"/>
      <c r="E6" s="33"/>
      <c r="F6" s="32"/>
      <c r="G6" s="32"/>
      <c r="H6" s="32"/>
      <c r="I6" s="32"/>
      <c r="J6" s="32"/>
      <c r="K6" s="32"/>
      <c r="L6" s="32"/>
      <c r="M6" s="32"/>
      <c r="N6" s="32"/>
      <c r="O6" s="32"/>
      <c r="P6" s="32"/>
      <c r="Q6" s="1"/>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row>
    <row r="7" spans="1:190" s="73" customFormat="1" ht="54" customHeight="1" x14ac:dyDescent="0.3">
      <c r="A7" s="114"/>
      <c r="B7" s="1"/>
      <c r="C7" s="8"/>
      <c r="D7" s="525" t="s">
        <v>666</v>
      </c>
      <c r="E7" s="525"/>
      <c r="F7" s="525"/>
      <c r="G7" s="525"/>
      <c r="H7" s="525"/>
      <c r="I7" s="525"/>
      <c r="J7" s="525"/>
      <c r="K7" s="525"/>
      <c r="L7" s="525"/>
      <c r="M7" s="525"/>
      <c r="N7" s="525"/>
      <c r="O7" s="525"/>
      <c r="P7" s="525"/>
      <c r="Q7" s="1"/>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row>
    <row r="8" spans="1:190" s="73" customFormat="1" ht="23.25" customHeight="1" x14ac:dyDescent="0.3">
      <c r="A8" s="114"/>
      <c r="B8" s="1"/>
      <c r="C8" s="1"/>
      <c r="D8" s="1"/>
      <c r="E8" s="9"/>
      <c r="F8" s="1"/>
      <c r="G8" s="1"/>
      <c r="H8" s="1"/>
      <c r="I8" s="1"/>
      <c r="J8" s="1"/>
      <c r="K8" s="1"/>
      <c r="L8" s="1"/>
      <c r="M8" s="1"/>
      <c r="N8" s="1"/>
      <c r="O8" s="1"/>
      <c r="P8" s="1"/>
      <c r="Q8" s="1"/>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row>
    <row r="9" spans="1:190" s="73" customFormat="1" ht="21" customHeight="1" x14ac:dyDescent="0.3">
      <c r="A9" s="114"/>
      <c r="B9" s="1"/>
      <c r="C9" s="31" t="s">
        <v>667</v>
      </c>
      <c r="D9" s="32"/>
      <c r="E9" s="33"/>
      <c r="F9" s="32"/>
      <c r="G9" s="32"/>
      <c r="H9" s="32"/>
      <c r="I9" s="32"/>
      <c r="J9" s="32"/>
      <c r="K9" s="32"/>
      <c r="L9" s="32"/>
      <c r="M9" s="32"/>
      <c r="N9" s="32"/>
      <c r="O9" s="32"/>
      <c r="P9" s="32"/>
      <c r="Q9" s="1"/>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row>
    <row r="10" spans="1:190" s="73" customFormat="1" ht="91.5" customHeight="1" x14ac:dyDescent="0.3">
      <c r="A10" s="114"/>
      <c r="B10" s="1"/>
      <c r="C10" s="1"/>
      <c r="D10" s="525" t="s">
        <v>619</v>
      </c>
      <c r="E10" s="525"/>
      <c r="F10" s="525"/>
      <c r="G10" s="525"/>
      <c r="H10" s="525"/>
      <c r="I10" s="525"/>
      <c r="J10" s="525"/>
      <c r="K10" s="525"/>
      <c r="L10" s="525"/>
      <c r="M10" s="525"/>
      <c r="N10" s="525"/>
      <c r="O10" s="525"/>
      <c r="P10" s="525"/>
      <c r="Q10" s="1"/>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row>
    <row r="11" spans="1:190" s="73" customFormat="1" ht="14.25" customHeight="1" x14ac:dyDescent="0.3">
      <c r="A11" s="114"/>
      <c r="B11" s="1"/>
      <c r="C11" s="1"/>
      <c r="D11" s="1"/>
      <c r="E11" s="9"/>
      <c r="F11" s="1"/>
      <c r="G11" s="1"/>
      <c r="H11" s="1"/>
      <c r="I11" s="1"/>
      <c r="J11" s="1"/>
      <c r="K11" s="1"/>
      <c r="L11" s="1"/>
      <c r="M11" s="1"/>
      <c r="N11" s="1"/>
      <c r="O11" s="1"/>
      <c r="P11" s="1"/>
      <c r="Q11" s="1"/>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row>
    <row r="12" spans="1:190" s="73" customFormat="1" ht="24" customHeight="1" x14ac:dyDescent="0.3">
      <c r="A12" s="114"/>
      <c r="B12" s="1"/>
      <c r="C12" s="31" t="s">
        <v>191</v>
      </c>
      <c r="D12" s="32"/>
      <c r="E12" s="33"/>
      <c r="F12" s="32"/>
      <c r="G12" s="32"/>
      <c r="H12" s="32"/>
      <c r="I12" s="32"/>
      <c r="J12" s="32"/>
      <c r="K12" s="32"/>
      <c r="L12" s="32"/>
      <c r="M12" s="32"/>
      <c r="N12" s="32"/>
      <c r="O12" s="32"/>
      <c r="P12" s="32"/>
      <c r="Q12" s="1"/>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row>
    <row r="13" spans="1:190" s="73" customFormat="1" ht="101.25" customHeight="1" x14ac:dyDescent="0.3">
      <c r="A13" s="114"/>
      <c r="B13" s="1"/>
      <c r="C13" s="1"/>
      <c r="D13" s="525" t="s">
        <v>668</v>
      </c>
      <c r="E13" s="525"/>
      <c r="F13" s="525"/>
      <c r="G13" s="525"/>
      <c r="H13" s="525"/>
      <c r="I13" s="525"/>
      <c r="J13" s="525"/>
      <c r="K13" s="525"/>
      <c r="L13" s="525"/>
      <c r="M13" s="525"/>
      <c r="N13" s="525"/>
      <c r="O13" s="525"/>
      <c r="P13" s="525"/>
      <c r="Q13" s="1"/>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row>
    <row r="14" spans="1:190" s="73" customFormat="1" ht="37.5" customHeight="1" thickBot="1" x14ac:dyDescent="0.35">
      <c r="A14" s="114"/>
      <c r="B14" s="1"/>
      <c r="C14" s="1"/>
      <c r="D14" s="525" t="s">
        <v>415</v>
      </c>
      <c r="E14" s="525"/>
      <c r="F14" s="525"/>
      <c r="G14" s="525"/>
      <c r="H14" s="525"/>
      <c r="I14" s="525"/>
      <c r="J14" s="525"/>
      <c r="K14" s="525"/>
      <c r="L14" s="525"/>
      <c r="M14" s="525"/>
      <c r="N14" s="525"/>
      <c r="O14" s="525"/>
      <c r="P14" s="525"/>
      <c r="Q14" s="1"/>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row>
    <row r="15" spans="1:190" s="73" customFormat="1" ht="17.100000000000001" customHeight="1" thickBot="1" x14ac:dyDescent="0.35">
      <c r="A15" s="114"/>
      <c r="B15" s="1"/>
      <c r="C15" s="1"/>
      <c r="D15" s="583" t="s">
        <v>394</v>
      </c>
      <c r="E15" s="584"/>
      <c r="F15" s="584"/>
      <c r="G15" s="584"/>
      <c r="H15" s="584"/>
      <c r="I15" s="584"/>
      <c r="J15" s="584"/>
      <c r="K15" s="584"/>
      <c r="L15" s="584"/>
      <c r="M15" s="584"/>
      <c r="N15" s="584"/>
      <c r="O15" s="585"/>
      <c r="P15" s="250"/>
      <c r="Q15" s="1"/>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row>
    <row r="16" spans="1:190" s="73" customFormat="1" ht="17.100000000000001" customHeight="1" thickBot="1" x14ac:dyDescent="0.35">
      <c r="A16" s="114"/>
      <c r="B16" s="1"/>
      <c r="C16" s="1"/>
      <c r="D16" s="586" t="s">
        <v>186</v>
      </c>
      <c r="E16" s="587"/>
      <c r="F16" s="587"/>
      <c r="G16" s="587"/>
      <c r="H16" s="587"/>
      <c r="I16" s="587"/>
      <c r="J16" s="587"/>
      <c r="K16" s="587"/>
      <c r="L16" s="587"/>
      <c r="M16" s="587"/>
      <c r="N16" s="587"/>
      <c r="O16" s="588"/>
      <c r="P16" s="250"/>
      <c r="Q16" s="1"/>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row>
    <row r="17" spans="1:190" s="73" customFormat="1" ht="17.100000000000001" customHeight="1" thickBot="1" x14ac:dyDescent="0.35">
      <c r="A17" s="114"/>
      <c r="B17" s="1"/>
      <c r="C17" s="1"/>
      <c r="D17" s="589" t="s">
        <v>393</v>
      </c>
      <c r="E17" s="590"/>
      <c r="F17" s="590"/>
      <c r="G17" s="590"/>
      <c r="H17" s="590"/>
      <c r="I17" s="590"/>
      <c r="J17" s="590"/>
      <c r="K17" s="590"/>
      <c r="L17" s="590"/>
      <c r="M17" s="590"/>
      <c r="N17" s="590"/>
      <c r="O17" s="591"/>
      <c r="P17" s="250"/>
      <c r="Q17" s="1"/>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row>
    <row r="18" spans="1:190" s="73" customFormat="1" ht="15.95" customHeight="1" x14ac:dyDescent="0.3">
      <c r="A18" s="114"/>
      <c r="B18" s="1"/>
      <c r="C18" s="1"/>
      <c r="D18" s="250"/>
      <c r="E18" s="250"/>
      <c r="F18" s="250"/>
      <c r="G18" s="250"/>
      <c r="H18" s="250"/>
      <c r="I18" s="250"/>
      <c r="J18" s="250"/>
      <c r="K18" s="250"/>
      <c r="L18" s="250"/>
      <c r="M18" s="250"/>
      <c r="N18" s="250"/>
      <c r="O18" s="250"/>
      <c r="P18" s="250"/>
      <c r="Q18" s="1"/>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row>
    <row r="19" spans="1:190" s="73" customFormat="1" ht="16.5" customHeight="1" x14ac:dyDescent="0.3">
      <c r="A19" s="114"/>
      <c r="B19" s="1"/>
      <c r="C19" s="8"/>
      <c r="D19" s="254" t="s">
        <v>116</v>
      </c>
      <c r="E19" s="33"/>
      <c r="F19" s="32"/>
      <c r="G19" s="32"/>
      <c r="H19" s="32"/>
      <c r="I19" s="32"/>
      <c r="J19" s="32"/>
      <c r="K19" s="32"/>
      <c r="L19" s="32"/>
      <c r="M19" s="32"/>
      <c r="N19" s="32"/>
      <c r="O19" s="32"/>
      <c r="P19" s="1"/>
      <c r="Q19" s="1"/>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row>
    <row r="20" spans="1:190" s="86" customFormat="1" ht="137.25" customHeight="1" x14ac:dyDescent="0.25">
      <c r="A20" s="116"/>
      <c r="B20" s="7"/>
      <c r="C20" s="8"/>
      <c r="D20" s="579" t="s">
        <v>669</v>
      </c>
      <c r="E20" s="579"/>
      <c r="F20" s="579"/>
      <c r="G20" s="579"/>
      <c r="H20" s="579"/>
      <c r="I20" s="579"/>
      <c r="J20" s="579"/>
      <c r="K20" s="579"/>
      <c r="L20" s="579"/>
      <c r="M20" s="579"/>
      <c r="N20" s="579"/>
      <c r="O20" s="579"/>
      <c r="P20" s="7"/>
      <c r="Q20" s="7"/>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16"/>
      <c r="CU20" s="116"/>
      <c r="CV20" s="116"/>
      <c r="CW20" s="116"/>
      <c r="CX20" s="116"/>
      <c r="CY20" s="116"/>
      <c r="CZ20" s="116"/>
      <c r="DA20" s="116"/>
      <c r="DB20" s="116"/>
      <c r="DC20" s="116"/>
      <c r="DD20" s="116"/>
      <c r="DE20" s="116"/>
      <c r="DF20" s="116"/>
      <c r="DG20" s="116"/>
      <c r="DH20" s="116"/>
      <c r="DI20" s="116"/>
      <c r="DJ20" s="116"/>
      <c r="DK20" s="116"/>
      <c r="DL20" s="116"/>
      <c r="DM20" s="116"/>
      <c r="DN20" s="116"/>
      <c r="DO20" s="116"/>
      <c r="DP20" s="116"/>
      <c r="DQ20" s="116"/>
      <c r="DR20" s="116"/>
      <c r="DS20" s="116"/>
      <c r="DT20" s="116"/>
      <c r="DU20" s="116"/>
      <c r="DV20" s="116"/>
      <c r="DW20" s="116"/>
      <c r="DX20" s="116"/>
      <c r="DY20" s="116"/>
      <c r="DZ20" s="116"/>
      <c r="EA20" s="116"/>
      <c r="EB20" s="116"/>
      <c r="EC20" s="116"/>
      <c r="ED20" s="116"/>
      <c r="EE20" s="116"/>
      <c r="EF20" s="116"/>
      <c r="EG20" s="116"/>
      <c r="EH20" s="116"/>
      <c r="EI20" s="116"/>
      <c r="EJ20" s="116"/>
      <c r="EK20" s="116"/>
      <c r="EL20" s="116"/>
      <c r="EM20" s="116"/>
      <c r="EN20" s="116"/>
      <c r="EO20" s="116"/>
      <c r="EP20" s="116"/>
      <c r="EQ20" s="116"/>
      <c r="ER20" s="116"/>
      <c r="ES20" s="116"/>
      <c r="ET20" s="116"/>
      <c r="EU20" s="116"/>
      <c r="EV20" s="116"/>
      <c r="EW20" s="116"/>
      <c r="EX20" s="116"/>
      <c r="EY20" s="116"/>
      <c r="EZ20" s="116"/>
      <c r="FA20" s="116"/>
      <c r="FB20" s="116"/>
      <c r="FC20" s="116"/>
      <c r="FD20" s="116"/>
      <c r="FE20" s="116"/>
      <c r="FF20" s="116"/>
      <c r="FG20" s="116"/>
      <c r="FH20" s="116"/>
      <c r="FI20" s="116"/>
      <c r="FJ20" s="116"/>
      <c r="FK20" s="116"/>
      <c r="FL20" s="116"/>
      <c r="FM20" s="116"/>
      <c r="FN20" s="116"/>
      <c r="FO20" s="116"/>
      <c r="FP20" s="116"/>
      <c r="FQ20" s="116"/>
      <c r="FR20" s="116"/>
      <c r="FS20" s="116"/>
      <c r="FT20" s="116"/>
      <c r="FU20" s="116"/>
      <c r="FV20" s="116"/>
      <c r="FW20" s="116"/>
      <c r="FX20" s="116"/>
      <c r="FY20" s="116"/>
      <c r="FZ20" s="116"/>
      <c r="GA20" s="116"/>
      <c r="GB20" s="116"/>
      <c r="GC20" s="116"/>
      <c r="GD20" s="116"/>
      <c r="GE20" s="116"/>
      <c r="GF20" s="116"/>
      <c r="GG20" s="116"/>
      <c r="GH20" s="116"/>
    </row>
    <row r="21" spans="1:190" s="86" customFormat="1" ht="30" customHeight="1" x14ac:dyDescent="0.25">
      <c r="A21" s="116"/>
      <c r="B21" s="7"/>
      <c r="C21" s="8"/>
      <c r="D21" s="593" t="s">
        <v>729</v>
      </c>
      <c r="E21" s="593"/>
      <c r="F21" s="593"/>
      <c r="G21" s="593"/>
      <c r="H21" s="593"/>
      <c r="I21" s="593"/>
      <c r="J21" s="593"/>
      <c r="K21" s="593"/>
      <c r="L21" s="593"/>
      <c r="M21" s="593"/>
      <c r="N21" s="593"/>
      <c r="O21" s="593"/>
      <c r="P21" s="7"/>
      <c r="Q21" s="7"/>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116"/>
      <c r="DD21" s="116"/>
      <c r="DE21" s="116"/>
      <c r="DF21" s="116"/>
      <c r="DG21" s="116"/>
      <c r="DH21" s="116"/>
      <c r="DI21" s="116"/>
      <c r="DJ21" s="116"/>
      <c r="DK21" s="116"/>
      <c r="DL21" s="116"/>
      <c r="DM21" s="116"/>
      <c r="DN21" s="116"/>
      <c r="DO21" s="116"/>
      <c r="DP21" s="116"/>
      <c r="DQ21" s="116"/>
      <c r="DR21" s="116"/>
      <c r="DS21" s="116"/>
      <c r="DT21" s="116"/>
      <c r="DU21" s="116"/>
      <c r="DV21" s="116"/>
      <c r="DW21" s="116"/>
      <c r="DX21" s="116"/>
      <c r="DY21" s="116"/>
      <c r="DZ21" s="116"/>
      <c r="EA21" s="116"/>
      <c r="EB21" s="116"/>
      <c r="EC21" s="116"/>
      <c r="ED21" s="116"/>
      <c r="EE21" s="116"/>
      <c r="EF21" s="116"/>
      <c r="EG21" s="116"/>
      <c r="EH21" s="116"/>
      <c r="EI21" s="116"/>
      <c r="EJ21" s="116"/>
      <c r="EK21" s="116"/>
      <c r="EL21" s="116"/>
      <c r="EM21" s="116"/>
      <c r="EN21" s="116"/>
      <c r="EO21" s="116"/>
      <c r="EP21" s="116"/>
      <c r="EQ21" s="116"/>
      <c r="ER21" s="116"/>
      <c r="ES21" s="116"/>
      <c r="ET21" s="116"/>
      <c r="EU21" s="116"/>
      <c r="EV21" s="116"/>
      <c r="EW21" s="116"/>
      <c r="EX21" s="116"/>
      <c r="EY21" s="116"/>
      <c r="EZ21" s="116"/>
      <c r="FA21" s="116"/>
      <c r="FB21" s="116"/>
      <c r="FC21" s="116"/>
      <c r="FD21" s="116"/>
      <c r="FE21" s="116"/>
      <c r="FF21" s="116"/>
      <c r="FG21" s="116"/>
      <c r="FH21" s="116"/>
      <c r="FI21" s="116"/>
      <c r="FJ21" s="116"/>
      <c r="FK21" s="116"/>
      <c r="FL21" s="116"/>
      <c r="FM21" s="116"/>
      <c r="FN21" s="116"/>
      <c r="FO21" s="116"/>
      <c r="FP21" s="116"/>
      <c r="FQ21" s="116"/>
      <c r="FR21" s="116"/>
      <c r="FS21" s="116"/>
      <c r="FT21" s="116"/>
      <c r="FU21" s="116"/>
      <c r="FV21" s="116"/>
      <c r="FW21" s="116"/>
      <c r="FX21" s="116"/>
      <c r="FY21" s="116"/>
      <c r="FZ21" s="116"/>
      <c r="GA21" s="116"/>
      <c r="GB21" s="116"/>
      <c r="GC21" s="116"/>
      <c r="GD21" s="116"/>
      <c r="GE21" s="116"/>
      <c r="GF21" s="116"/>
      <c r="GG21" s="116"/>
      <c r="GH21" s="116"/>
    </row>
    <row r="22" spans="1:190" s="86" customFormat="1" ht="9.9499999999999993" customHeight="1" x14ac:dyDescent="0.25">
      <c r="A22" s="116"/>
      <c r="B22" s="7"/>
      <c r="C22" s="8"/>
      <c r="D22" s="465"/>
      <c r="E22" s="465"/>
      <c r="F22" s="465"/>
      <c r="G22" s="465"/>
      <c r="H22" s="465"/>
      <c r="I22" s="465"/>
      <c r="J22" s="465"/>
      <c r="K22" s="465"/>
      <c r="L22" s="465"/>
      <c r="M22" s="465"/>
      <c r="N22" s="465"/>
      <c r="O22" s="465"/>
      <c r="P22" s="7"/>
      <c r="Q22" s="7"/>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c r="CX22" s="116"/>
      <c r="CY22" s="116"/>
      <c r="CZ22" s="116"/>
      <c r="DA22" s="116"/>
      <c r="DB22" s="116"/>
      <c r="DC22" s="116"/>
      <c r="DD22" s="116"/>
      <c r="DE22" s="116"/>
      <c r="DF22" s="116"/>
      <c r="DG22" s="116"/>
      <c r="DH22" s="116"/>
      <c r="DI22" s="116"/>
      <c r="DJ22" s="116"/>
      <c r="DK22" s="116"/>
      <c r="DL22" s="116"/>
      <c r="DM22" s="116"/>
      <c r="DN22" s="116"/>
      <c r="DO22" s="116"/>
      <c r="DP22" s="116"/>
      <c r="DQ22" s="116"/>
      <c r="DR22" s="116"/>
      <c r="DS22" s="116"/>
      <c r="DT22" s="116"/>
      <c r="DU22" s="116"/>
      <c r="DV22" s="116"/>
      <c r="DW22" s="116"/>
      <c r="DX22" s="116"/>
      <c r="DY22" s="116"/>
      <c r="DZ22" s="116"/>
      <c r="EA22" s="116"/>
      <c r="EB22" s="116"/>
      <c r="EC22" s="116"/>
      <c r="ED22" s="116"/>
      <c r="EE22" s="116"/>
      <c r="EF22" s="116"/>
      <c r="EG22" s="116"/>
      <c r="EH22" s="116"/>
      <c r="EI22" s="116"/>
      <c r="EJ22" s="116"/>
      <c r="EK22" s="116"/>
      <c r="EL22" s="116"/>
      <c r="EM22" s="116"/>
      <c r="EN22" s="116"/>
      <c r="EO22" s="116"/>
      <c r="EP22" s="116"/>
      <c r="EQ22" s="116"/>
      <c r="ER22" s="116"/>
      <c r="ES22" s="116"/>
      <c r="ET22" s="116"/>
      <c r="EU22" s="116"/>
      <c r="EV22" s="116"/>
      <c r="EW22" s="116"/>
      <c r="EX22" s="116"/>
      <c r="EY22" s="116"/>
      <c r="EZ22" s="116"/>
      <c r="FA22" s="116"/>
      <c r="FB22" s="116"/>
      <c r="FC22" s="116"/>
      <c r="FD22" s="116"/>
      <c r="FE22" s="116"/>
      <c r="FF22" s="116"/>
      <c r="FG22" s="116"/>
      <c r="FH22" s="116"/>
      <c r="FI22" s="116"/>
      <c r="FJ22" s="116"/>
      <c r="FK22" s="116"/>
      <c r="FL22" s="116"/>
      <c r="FM22" s="116"/>
      <c r="FN22" s="116"/>
      <c r="FO22" s="116"/>
      <c r="FP22" s="116"/>
      <c r="FQ22" s="116"/>
      <c r="FR22" s="116"/>
      <c r="FS22" s="116"/>
      <c r="FT22" s="116"/>
      <c r="FU22" s="116"/>
      <c r="FV22" s="116"/>
      <c r="FW22" s="116"/>
      <c r="FX22" s="116"/>
      <c r="FY22" s="116"/>
      <c r="FZ22" s="116"/>
      <c r="GA22" s="116"/>
      <c r="GB22" s="116"/>
      <c r="GC22" s="116"/>
      <c r="GD22" s="116"/>
      <c r="GE22" s="116"/>
      <c r="GF22" s="116"/>
      <c r="GG22" s="116"/>
      <c r="GH22" s="116"/>
    </row>
    <row r="23" spans="1:190" s="73" customFormat="1" ht="16.5" customHeight="1" x14ac:dyDescent="0.3">
      <c r="A23" s="114"/>
      <c r="B23" s="1"/>
      <c r="C23" s="8"/>
      <c r="D23" s="254" t="s">
        <v>187</v>
      </c>
      <c r="E23" s="33"/>
      <c r="F23" s="32"/>
      <c r="G23" s="32"/>
      <c r="H23" s="32"/>
      <c r="I23" s="32"/>
      <c r="J23" s="32"/>
      <c r="K23" s="32"/>
      <c r="L23" s="32"/>
      <c r="M23" s="32"/>
      <c r="N23" s="32"/>
      <c r="O23" s="32"/>
      <c r="P23" s="1"/>
      <c r="Q23" s="1"/>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row>
    <row r="24" spans="1:190" s="86" customFormat="1" ht="99.75" customHeight="1" x14ac:dyDescent="0.25">
      <c r="A24" s="116"/>
      <c r="B24" s="7"/>
      <c r="C24" s="8"/>
      <c r="D24" s="579" t="s">
        <v>416</v>
      </c>
      <c r="E24" s="579"/>
      <c r="F24" s="579"/>
      <c r="G24" s="579"/>
      <c r="H24" s="579"/>
      <c r="I24" s="579"/>
      <c r="J24" s="579"/>
      <c r="K24" s="579"/>
      <c r="L24" s="579"/>
      <c r="M24" s="579"/>
      <c r="N24" s="579"/>
      <c r="O24" s="579"/>
      <c r="P24" s="7"/>
      <c r="Q24" s="7"/>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16"/>
      <c r="CT24" s="116"/>
      <c r="CU24" s="116"/>
      <c r="CV24" s="116"/>
      <c r="CW24" s="116"/>
      <c r="CX24" s="116"/>
      <c r="CY24" s="116"/>
      <c r="CZ24" s="116"/>
      <c r="DA24" s="116"/>
      <c r="DB24" s="116"/>
      <c r="DC24" s="116"/>
      <c r="DD24" s="116"/>
      <c r="DE24" s="116"/>
      <c r="DF24" s="116"/>
      <c r="DG24" s="116"/>
      <c r="DH24" s="116"/>
      <c r="DI24" s="116"/>
      <c r="DJ24" s="116"/>
      <c r="DK24" s="116"/>
      <c r="DL24" s="116"/>
      <c r="DM24" s="116"/>
      <c r="DN24" s="116"/>
      <c r="DO24" s="116"/>
      <c r="DP24" s="116"/>
      <c r="DQ24" s="116"/>
      <c r="DR24" s="116"/>
      <c r="DS24" s="116"/>
      <c r="DT24" s="116"/>
      <c r="DU24" s="116"/>
      <c r="DV24" s="116"/>
      <c r="DW24" s="116"/>
      <c r="DX24" s="116"/>
      <c r="DY24" s="116"/>
      <c r="DZ24" s="116"/>
      <c r="EA24" s="116"/>
      <c r="EB24" s="116"/>
      <c r="EC24" s="116"/>
      <c r="ED24" s="116"/>
      <c r="EE24" s="116"/>
      <c r="EF24" s="116"/>
      <c r="EG24" s="116"/>
      <c r="EH24" s="116"/>
      <c r="EI24" s="116"/>
      <c r="EJ24" s="116"/>
      <c r="EK24" s="116"/>
      <c r="EL24" s="116"/>
      <c r="EM24" s="116"/>
      <c r="EN24" s="116"/>
      <c r="EO24" s="116"/>
      <c r="EP24" s="116"/>
      <c r="EQ24" s="116"/>
      <c r="ER24" s="116"/>
      <c r="ES24" s="116"/>
      <c r="ET24" s="116"/>
      <c r="EU24" s="116"/>
      <c r="EV24" s="116"/>
      <c r="EW24" s="116"/>
      <c r="EX24" s="116"/>
      <c r="EY24" s="116"/>
      <c r="EZ24" s="116"/>
      <c r="FA24" s="116"/>
      <c r="FB24" s="116"/>
      <c r="FC24" s="116"/>
      <c r="FD24" s="116"/>
      <c r="FE24" s="116"/>
      <c r="FF24" s="116"/>
      <c r="FG24" s="116"/>
      <c r="FH24" s="116"/>
      <c r="FI24" s="116"/>
      <c r="FJ24" s="116"/>
      <c r="FK24" s="116"/>
      <c r="FL24" s="116"/>
      <c r="FM24" s="116"/>
      <c r="FN24" s="116"/>
      <c r="FO24" s="116"/>
      <c r="FP24" s="116"/>
      <c r="FQ24" s="116"/>
      <c r="FR24" s="116"/>
      <c r="FS24" s="116"/>
      <c r="FT24" s="116"/>
      <c r="FU24" s="116"/>
      <c r="FV24" s="116"/>
      <c r="FW24" s="116"/>
      <c r="FX24" s="116"/>
      <c r="FY24" s="116"/>
      <c r="FZ24" s="116"/>
      <c r="GA24" s="116"/>
      <c r="GB24" s="116"/>
      <c r="GC24" s="116"/>
      <c r="GD24" s="116"/>
      <c r="GE24" s="116"/>
      <c r="GF24" s="116"/>
      <c r="GG24" s="116"/>
      <c r="GH24" s="116"/>
    </row>
    <row r="25" spans="1:190" s="73" customFormat="1" ht="21" customHeight="1" x14ac:dyDescent="0.3">
      <c r="A25" s="114"/>
      <c r="B25" s="1"/>
      <c r="C25" s="8"/>
      <c r="D25" s="254" t="s">
        <v>188</v>
      </c>
      <c r="E25" s="33"/>
      <c r="F25" s="32"/>
      <c r="G25" s="32"/>
      <c r="H25" s="32"/>
      <c r="I25" s="32"/>
      <c r="J25" s="32"/>
      <c r="K25" s="32"/>
      <c r="L25" s="32"/>
      <c r="M25" s="32"/>
      <c r="N25" s="32"/>
      <c r="O25" s="32"/>
      <c r="P25" s="1"/>
      <c r="Q25" s="1"/>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row>
    <row r="26" spans="1:190" s="86" customFormat="1" ht="112.5" customHeight="1" x14ac:dyDescent="0.25">
      <c r="A26" s="116"/>
      <c r="B26" s="7"/>
      <c r="C26" s="8"/>
      <c r="D26" s="579" t="s">
        <v>645</v>
      </c>
      <c r="E26" s="579"/>
      <c r="F26" s="579"/>
      <c r="G26" s="579"/>
      <c r="H26" s="579"/>
      <c r="I26" s="579"/>
      <c r="J26" s="579"/>
      <c r="K26" s="579"/>
      <c r="L26" s="579"/>
      <c r="M26" s="579"/>
      <c r="N26" s="579"/>
      <c r="O26" s="579"/>
      <c r="P26" s="255"/>
      <c r="Q26" s="7"/>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16"/>
      <c r="CL26" s="116"/>
      <c r="CM26" s="116"/>
      <c r="CN26" s="116"/>
      <c r="CO26" s="116"/>
      <c r="CP26" s="116"/>
      <c r="CQ26" s="116"/>
      <c r="CR26" s="116"/>
      <c r="CS26" s="116"/>
      <c r="CT26" s="116"/>
      <c r="CU26" s="116"/>
      <c r="CV26" s="116"/>
      <c r="CW26" s="116"/>
      <c r="CX26" s="116"/>
      <c r="CY26" s="116"/>
      <c r="CZ26" s="116"/>
      <c r="DA26" s="116"/>
      <c r="DB26" s="116"/>
      <c r="DC26" s="116"/>
      <c r="DD26" s="116"/>
      <c r="DE26" s="116"/>
      <c r="DF26" s="116"/>
      <c r="DG26" s="116"/>
      <c r="DH26" s="116"/>
      <c r="DI26" s="116"/>
      <c r="DJ26" s="116"/>
      <c r="DK26" s="116"/>
      <c r="DL26" s="116"/>
      <c r="DM26" s="116"/>
      <c r="DN26" s="116"/>
      <c r="DO26" s="116"/>
      <c r="DP26" s="116"/>
      <c r="DQ26" s="116"/>
      <c r="DR26" s="116"/>
      <c r="DS26" s="116"/>
      <c r="DT26" s="116"/>
      <c r="DU26" s="116"/>
      <c r="DV26" s="116"/>
      <c r="DW26" s="116"/>
      <c r="DX26" s="116"/>
      <c r="DY26" s="116"/>
      <c r="DZ26" s="116"/>
      <c r="EA26" s="116"/>
      <c r="EB26" s="116"/>
      <c r="EC26" s="116"/>
      <c r="ED26" s="116"/>
      <c r="EE26" s="116"/>
      <c r="EF26" s="116"/>
      <c r="EG26" s="116"/>
      <c r="EH26" s="116"/>
      <c r="EI26" s="116"/>
      <c r="EJ26" s="116"/>
      <c r="EK26" s="116"/>
      <c r="EL26" s="116"/>
      <c r="EM26" s="116"/>
      <c r="EN26" s="116"/>
      <c r="EO26" s="116"/>
      <c r="EP26" s="116"/>
      <c r="EQ26" s="116"/>
      <c r="ER26" s="116"/>
      <c r="ES26" s="116"/>
      <c r="ET26" s="116"/>
      <c r="EU26" s="116"/>
      <c r="EV26" s="116"/>
      <c r="EW26" s="116"/>
      <c r="EX26" s="116"/>
      <c r="EY26" s="116"/>
      <c r="EZ26" s="116"/>
      <c r="FA26" s="116"/>
      <c r="FB26" s="116"/>
      <c r="FC26" s="116"/>
      <c r="FD26" s="116"/>
      <c r="FE26" s="116"/>
      <c r="FF26" s="116"/>
      <c r="FG26" s="116"/>
      <c r="FH26" s="116"/>
      <c r="FI26" s="116"/>
      <c r="FJ26" s="116"/>
      <c r="FK26" s="116"/>
      <c r="FL26" s="116"/>
      <c r="FM26" s="116"/>
      <c r="FN26" s="116"/>
      <c r="FO26" s="116"/>
      <c r="FP26" s="116"/>
      <c r="FQ26" s="116"/>
      <c r="FR26" s="116"/>
      <c r="FS26" s="116"/>
      <c r="FT26" s="116"/>
      <c r="FU26" s="116"/>
      <c r="FV26" s="116"/>
      <c r="FW26" s="116"/>
      <c r="FX26" s="116"/>
      <c r="FY26" s="116"/>
      <c r="FZ26" s="116"/>
      <c r="GA26" s="116"/>
      <c r="GB26" s="116"/>
      <c r="GC26" s="116"/>
      <c r="GD26" s="116"/>
      <c r="GE26" s="116"/>
      <c r="GF26" s="116"/>
      <c r="GG26" s="116"/>
      <c r="GH26" s="116"/>
    </row>
    <row r="27" spans="1:190" s="73" customFormat="1" ht="22.5" customHeight="1" x14ac:dyDescent="0.3">
      <c r="A27" s="114"/>
      <c r="B27" s="1"/>
      <c r="C27" s="8"/>
      <c r="D27" s="254" t="s">
        <v>646</v>
      </c>
      <c r="E27" s="33"/>
      <c r="F27" s="32"/>
      <c r="G27" s="32"/>
      <c r="H27" s="32"/>
      <c r="I27" s="32"/>
      <c r="J27" s="32"/>
      <c r="K27" s="32"/>
      <c r="L27" s="32"/>
      <c r="M27" s="32"/>
      <c r="N27" s="32"/>
      <c r="O27" s="32"/>
      <c r="P27" s="1"/>
      <c r="Q27" s="1"/>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row>
    <row r="28" spans="1:190" s="86" customFormat="1" ht="83.25" customHeight="1" x14ac:dyDescent="0.25">
      <c r="A28" s="116"/>
      <c r="B28" s="7"/>
      <c r="C28" s="8"/>
      <c r="D28" s="579" t="s">
        <v>418</v>
      </c>
      <c r="E28" s="579"/>
      <c r="F28" s="579"/>
      <c r="G28" s="579"/>
      <c r="H28" s="579"/>
      <c r="I28" s="579"/>
      <c r="J28" s="579"/>
      <c r="K28" s="579"/>
      <c r="L28" s="579"/>
      <c r="M28" s="579"/>
      <c r="N28" s="579"/>
      <c r="O28" s="579"/>
      <c r="P28" s="7"/>
      <c r="Q28" s="7"/>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116"/>
      <c r="BW28" s="116"/>
      <c r="BX28" s="116"/>
      <c r="BY28" s="116"/>
      <c r="BZ28" s="116"/>
      <c r="CA28" s="116"/>
      <c r="CB28" s="116"/>
      <c r="CC28" s="116"/>
      <c r="CD28" s="116"/>
      <c r="CE28" s="116"/>
      <c r="CF28" s="116"/>
      <c r="CG28" s="116"/>
      <c r="CH28" s="116"/>
      <c r="CI28" s="116"/>
      <c r="CJ28" s="116"/>
      <c r="CK28" s="116"/>
      <c r="CL28" s="116"/>
      <c r="CM28" s="116"/>
      <c r="CN28" s="116"/>
      <c r="CO28" s="116"/>
      <c r="CP28" s="116"/>
      <c r="CQ28" s="116"/>
      <c r="CR28" s="116"/>
      <c r="CS28" s="116"/>
      <c r="CT28" s="116"/>
      <c r="CU28" s="116"/>
      <c r="CV28" s="116"/>
      <c r="CW28" s="116"/>
      <c r="CX28" s="116"/>
      <c r="CY28" s="116"/>
      <c r="CZ28" s="116"/>
      <c r="DA28" s="116"/>
      <c r="DB28" s="116"/>
      <c r="DC28" s="116"/>
      <c r="DD28" s="116"/>
      <c r="DE28" s="116"/>
      <c r="DF28" s="116"/>
      <c r="DG28" s="116"/>
      <c r="DH28" s="116"/>
      <c r="DI28" s="116"/>
      <c r="DJ28" s="116"/>
      <c r="DK28" s="116"/>
      <c r="DL28" s="116"/>
      <c r="DM28" s="116"/>
      <c r="DN28" s="116"/>
      <c r="DO28" s="116"/>
      <c r="DP28" s="116"/>
      <c r="DQ28" s="116"/>
      <c r="DR28" s="116"/>
      <c r="DS28" s="116"/>
      <c r="DT28" s="116"/>
      <c r="DU28" s="116"/>
      <c r="DV28" s="116"/>
      <c r="DW28" s="116"/>
      <c r="DX28" s="116"/>
      <c r="DY28" s="116"/>
      <c r="DZ28" s="116"/>
      <c r="EA28" s="116"/>
      <c r="EB28" s="116"/>
      <c r="EC28" s="116"/>
      <c r="ED28" s="116"/>
      <c r="EE28" s="116"/>
      <c r="EF28" s="116"/>
      <c r="EG28" s="116"/>
      <c r="EH28" s="116"/>
      <c r="EI28" s="116"/>
      <c r="EJ28" s="116"/>
      <c r="EK28" s="116"/>
      <c r="EL28" s="116"/>
      <c r="EM28" s="116"/>
      <c r="EN28" s="116"/>
      <c r="EO28" s="116"/>
      <c r="EP28" s="116"/>
      <c r="EQ28" s="116"/>
      <c r="ER28" s="116"/>
      <c r="ES28" s="116"/>
      <c r="ET28" s="116"/>
      <c r="EU28" s="116"/>
      <c r="EV28" s="116"/>
      <c r="EW28" s="116"/>
      <c r="EX28" s="116"/>
      <c r="EY28" s="116"/>
      <c r="EZ28" s="116"/>
      <c r="FA28" s="116"/>
      <c r="FB28" s="116"/>
      <c r="FC28" s="116"/>
      <c r="FD28" s="116"/>
      <c r="FE28" s="116"/>
      <c r="FF28" s="116"/>
      <c r="FG28" s="116"/>
      <c r="FH28" s="116"/>
      <c r="FI28" s="116"/>
      <c r="FJ28" s="116"/>
      <c r="FK28" s="116"/>
      <c r="FL28" s="116"/>
      <c r="FM28" s="116"/>
      <c r="FN28" s="116"/>
      <c r="FO28" s="116"/>
      <c r="FP28" s="116"/>
      <c r="FQ28" s="116"/>
      <c r="FR28" s="116"/>
      <c r="FS28" s="116"/>
      <c r="FT28" s="116"/>
      <c r="FU28" s="116"/>
      <c r="FV28" s="116"/>
      <c r="FW28" s="116"/>
      <c r="FX28" s="116"/>
      <c r="FY28" s="116"/>
      <c r="FZ28" s="116"/>
      <c r="GA28" s="116"/>
      <c r="GB28" s="116"/>
      <c r="GC28" s="116"/>
      <c r="GD28" s="116"/>
      <c r="GE28" s="116"/>
      <c r="GF28" s="116"/>
      <c r="GG28" s="116"/>
      <c r="GH28" s="116"/>
    </row>
    <row r="29" spans="1:190" s="73" customFormat="1" ht="16.5" customHeight="1" x14ac:dyDescent="0.3">
      <c r="A29" s="114"/>
      <c r="B29" s="1"/>
      <c r="C29" s="8"/>
      <c r="D29" s="1"/>
      <c r="E29" s="9"/>
      <c r="F29" s="1"/>
      <c r="G29" s="1"/>
      <c r="H29" s="1"/>
      <c r="I29" s="1"/>
      <c r="J29" s="1"/>
      <c r="K29" s="1"/>
      <c r="L29" s="1"/>
      <c r="M29" s="1"/>
      <c r="N29" s="1"/>
      <c r="O29" s="1"/>
      <c r="P29" s="1"/>
      <c r="Q29" s="1"/>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row>
    <row r="30" spans="1:190" s="73" customFormat="1" ht="16.5" customHeight="1" x14ac:dyDescent="0.3">
      <c r="A30" s="114"/>
      <c r="B30" s="1"/>
      <c r="C30" s="31" t="s">
        <v>670</v>
      </c>
      <c r="D30" s="32"/>
      <c r="E30" s="33"/>
      <c r="F30" s="32"/>
      <c r="G30" s="32"/>
      <c r="H30" s="32"/>
      <c r="I30" s="32"/>
      <c r="J30" s="32"/>
      <c r="K30" s="32"/>
      <c r="L30" s="32"/>
      <c r="M30" s="32"/>
      <c r="N30" s="32"/>
      <c r="O30" s="32"/>
      <c r="P30" s="32"/>
      <c r="Q30" s="1"/>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row>
    <row r="31" spans="1:190" s="73" customFormat="1" ht="50.25" customHeight="1" x14ac:dyDescent="0.3">
      <c r="A31" s="114"/>
      <c r="B31" s="1"/>
      <c r="C31" s="8"/>
      <c r="D31" s="579" t="s">
        <v>671</v>
      </c>
      <c r="E31" s="579"/>
      <c r="F31" s="579"/>
      <c r="G31" s="579"/>
      <c r="H31" s="579"/>
      <c r="I31" s="579"/>
      <c r="J31" s="579"/>
      <c r="K31" s="579"/>
      <c r="L31" s="579"/>
      <c r="M31" s="579"/>
      <c r="N31" s="579"/>
      <c r="O31" s="579"/>
      <c r="P31" s="579"/>
      <c r="Q31" s="1"/>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row>
    <row r="32" spans="1:190" s="73" customFormat="1" ht="16.5" customHeight="1" x14ac:dyDescent="0.3">
      <c r="A32" s="114"/>
      <c r="B32" s="1"/>
      <c r="C32" s="1"/>
      <c r="D32" s="1"/>
      <c r="E32" s="1"/>
      <c r="F32" s="1"/>
      <c r="G32" s="1"/>
      <c r="H32" s="1"/>
      <c r="I32" s="2"/>
      <c r="J32" s="1"/>
      <c r="K32" s="1"/>
      <c r="L32" s="1"/>
      <c r="M32" s="1"/>
      <c r="N32" s="1"/>
      <c r="O32" s="1"/>
      <c r="P32" s="1"/>
      <c r="Q32" s="1"/>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row>
    <row r="33" spans="1:190" s="73" customFormat="1" ht="16.5" customHeight="1" x14ac:dyDescent="0.3">
      <c r="A33" s="114"/>
      <c r="B33" s="1"/>
      <c r="C33" s="31" t="s">
        <v>718</v>
      </c>
      <c r="D33" s="32"/>
      <c r="E33" s="33"/>
      <c r="F33" s="32"/>
      <c r="G33" s="32"/>
      <c r="H33" s="32"/>
      <c r="I33" s="32"/>
      <c r="J33" s="32"/>
      <c r="K33" s="32"/>
      <c r="L33" s="32"/>
      <c r="M33" s="32"/>
      <c r="N33" s="32"/>
      <c r="O33" s="32"/>
      <c r="P33" s="32"/>
      <c r="Q33" s="1"/>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row>
    <row r="34" spans="1:190" s="73" customFormat="1" ht="33.75" customHeight="1" x14ac:dyDescent="0.3">
      <c r="A34" s="114"/>
      <c r="B34" s="1"/>
      <c r="C34" s="8"/>
      <c r="D34" s="592" t="s">
        <v>720</v>
      </c>
      <c r="E34" s="592"/>
      <c r="F34" s="592"/>
      <c r="G34" s="592"/>
      <c r="H34" s="592"/>
      <c r="I34" s="592"/>
      <c r="J34" s="592"/>
      <c r="K34" s="592"/>
      <c r="L34" s="592"/>
      <c r="M34" s="592"/>
      <c r="N34" s="592"/>
      <c r="O34" s="592"/>
      <c r="P34" s="592"/>
      <c r="Q34" s="1"/>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row>
    <row r="35" spans="1:190" s="73" customFormat="1" ht="16.5" customHeight="1" x14ac:dyDescent="0.3">
      <c r="A35" s="114"/>
      <c r="B35" s="1"/>
      <c r="C35" s="8"/>
      <c r="D35" s="458"/>
      <c r="E35" s="458"/>
      <c r="F35" s="458"/>
      <c r="G35" s="458"/>
      <c r="H35" s="458"/>
      <c r="I35" s="458"/>
      <c r="J35" s="458"/>
      <c r="K35" s="458"/>
      <c r="L35" s="458"/>
      <c r="M35" s="458"/>
      <c r="N35" s="458"/>
      <c r="O35" s="458"/>
      <c r="P35" s="458"/>
      <c r="Q35" s="1"/>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row>
    <row r="36" spans="1:190" s="73" customFormat="1" ht="16.5" customHeight="1" x14ac:dyDescent="0.3">
      <c r="A36" s="114"/>
      <c r="B36" s="1"/>
      <c r="C36" s="31" t="s">
        <v>189</v>
      </c>
      <c r="D36" s="32"/>
      <c r="E36" s="33"/>
      <c r="F36" s="32"/>
      <c r="G36" s="32"/>
      <c r="H36" s="32"/>
      <c r="I36" s="32"/>
      <c r="J36" s="32"/>
      <c r="K36" s="32"/>
      <c r="L36" s="32"/>
      <c r="M36" s="32"/>
      <c r="N36" s="32"/>
      <c r="O36" s="32"/>
      <c r="P36" s="32"/>
      <c r="Q36" s="1"/>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row>
    <row r="37" spans="1:190" s="73" customFormat="1" x14ac:dyDescent="0.3">
      <c r="A37" s="114"/>
      <c r="B37" s="1"/>
      <c r="C37" s="1"/>
      <c r="D37" s="1"/>
      <c r="E37" s="1"/>
      <c r="F37" s="1"/>
      <c r="G37" s="1"/>
      <c r="H37" s="1"/>
      <c r="I37" s="2"/>
      <c r="J37" s="1"/>
      <c r="K37" s="1"/>
      <c r="L37" s="1"/>
      <c r="M37" s="1"/>
      <c r="N37" s="1"/>
      <c r="O37" s="1"/>
      <c r="P37" s="1"/>
      <c r="Q37" s="1"/>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row>
    <row r="38" spans="1:190" s="73" customFormat="1" x14ac:dyDescent="0.3">
      <c r="A38" s="114"/>
      <c r="B38" s="1"/>
      <c r="C38" s="1"/>
      <c r="D38" s="582" t="s">
        <v>190</v>
      </c>
      <c r="E38" s="582"/>
      <c r="F38" s="582"/>
      <c r="G38" s="582"/>
      <c r="H38" s="582"/>
      <c r="I38" s="582"/>
      <c r="J38" s="582"/>
      <c r="K38" s="582"/>
      <c r="L38" s="582"/>
      <c r="M38" s="582"/>
      <c r="N38" s="582"/>
      <c r="O38" s="582"/>
      <c r="P38" s="1"/>
      <c r="Q38" s="1"/>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row>
    <row r="39" spans="1:190" s="73" customFormat="1" x14ac:dyDescent="0.3">
      <c r="A39" s="114"/>
      <c r="B39" s="1"/>
      <c r="C39" s="8"/>
      <c r="D39" s="578" t="s">
        <v>672</v>
      </c>
      <c r="E39" s="578"/>
      <c r="F39" s="578"/>
      <c r="G39" s="578"/>
      <c r="H39" s="578"/>
      <c r="I39" s="578"/>
      <c r="J39" s="578"/>
      <c r="K39" s="578"/>
      <c r="L39" s="578"/>
      <c r="M39" s="578"/>
      <c r="N39" s="578"/>
      <c r="O39" s="578"/>
      <c r="P39" s="1"/>
      <c r="Q39" s="1"/>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row>
    <row r="40" spans="1:190" s="73" customFormat="1" x14ac:dyDescent="0.3">
      <c r="A40" s="114"/>
      <c r="B40" s="1"/>
      <c r="C40" s="8"/>
      <c r="D40" s="578" t="s">
        <v>413</v>
      </c>
      <c r="E40" s="578"/>
      <c r="F40" s="578"/>
      <c r="G40" s="578"/>
      <c r="H40" s="578"/>
      <c r="I40" s="578"/>
      <c r="J40" s="578"/>
      <c r="K40" s="578"/>
      <c r="L40" s="578"/>
      <c r="M40" s="578"/>
      <c r="N40" s="578"/>
      <c r="O40" s="578"/>
      <c r="P40" s="1"/>
      <c r="Q40" s="1"/>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4"/>
      <c r="FI40" s="114"/>
      <c r="FJ40" s="114"/>
      <c r="FK40" s="114"/>
      <c r="FL40" s="114"/>
      <c r="FM40" s="114"/>
      <c r="FN40" s="114"/>
      <c r="FO40" s="114"/>
      <c r="FP40" s="114"/>
      <c r="FQ40" s="114"/>
      <c r="FR40" s="114"/>
      <c r="FS40" s="114"/>
      <c r="FT40" s="114"/>
      <c r="FU40" s="114"/>
      <c r="FV40" s="114"/>
      <c r="FW40" s="114"/>
      <c r="FX40" s="114"/>
      <c r="FY40" s="114"/>
      <c r="FZ40" s="114"/>
      <c r="GA40" s="114"/>
      <c r="GB40" s="114"/>
      <c r="GC40" s="114"/>
      <c r="GD40" s="114"/>
      <c r="GE40" s="114"/>
      <c r="GF40" s="114"/>
      <c r="GG40" s="114"/>
      <c r="GH40" s="114"/>
    </row>
    <row r="41" spans="1:190" s="73" customFormat="1" x14ac:dyDescent="0.3">
      <c r="A41" s="114"/>
      <c r="B41" s="1"/>
      <c r="C41" s="8"/>
      <c r="D41" s="578" t="s">
        <v>414</v>
      </c>
      <c r="E41" s="578"/>
      <c r="F41" s="578"/>
      <c r="G41" s="578"/>
      <c r="H41" s="578"/>
      <c r="I41" s="578"/>
      <c r="J41" s="578"/>
      <c r="K41" s="578"/>
      <c r="L41" s="578"/>
      <c r="M41" s="578"/>
      <c r="N41" s="578"/>
      <c r="O41" s="578"/>
      <c r="P41" s="1"/>
      <c r="Q41" s="1"/>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row>
    <row r="42" spans="1:190" s="73" customFormat="1" x14ac:dyDescent="0.3">
      <c r="A42" s="114"/>
      <c r="B42" s="1"/>
      <c r="C42" s="8"/>
      <c r="D42" s="578" t="s">
        <v>417</v>
      </c>
      <c r="E42" s="578"/>
      <c r="F42" s="578"/>
      <c r="G42" s="578"/>
      <c r="H42" s="578"/>
      <c r="I42" s="578"/>
      <c r="J42" s="578"/>
      <c r="K42" s="578"/>
      <c r="L42" s="578"/>
      <c r="M42" s="578"/>
      <c r="N42" s="578"/>
      <c r="O42" s="578"/>
      <c r="P42" s="1"/>
      <c r="Q42" s="1"/>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row>
    <row r="43" spans="1:190" s="73" customFormat="1" x14ac:dyDescent="0.3">
      <c r="A43" s="114"/>
      <c r="B43" s="1"/>
      <c r="C43" s="1"/>
      <c r="D43" s="580"/>
      <c r="E43" s="580"/>
      <c r="F43" s="580"/>
      <c r="G43" s="580"/>
      <c r="H43" s="580"/>
      <c r="I43" s="580"/>
      <c r="J43" s="580"/>
      <c r="K43" s="580"/>
      <c r="L43" s="580"/>
      <c r="M43" s="580"/>
      <c r="N43" s="580"/>
      <c r="O43" s="580"/>
      <c r="P43" s="1"/>
      <c r="Q43" s="1"/>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14"/>
      <c r="EH43" s="114"/>
      <c r="EI43" s="114"/>
      <c r="EJ43" s="114"/>
      <c r="EK43" s="114"/>
      <c r="EL43" s="114"/>
      <c r="EM43" s="114"/>
      <c r="EN43" s="114"/>
      <c r="EO43" s="114"/>
      <c r="EP43" s="114"/>
      <c r="EQ43" s="114"/>
      <c r="ER43" s="114"/>
      <c r="ES43" s="114"/>
      <c r="ET43" s="114"/>
      <c r="EU43" s="114"/>
      <c r="EV43" s="114"/>
      <c r="EW43" s="114"/>
      <c r="EX43" s="114"/>
      <c r="EY43" s="114"/>
      <c r="EZ43" s="114"/>
      <c r="FA43" s="114"/>
      <c r="FB43" s="114"/>
      <c r="FC43" s="114"/>
      <c r="FD43" s="114"/>
      <c r="FE43" s="114"/>
      <c r="FF43" s="114"/>
      <c r="FG43" s="114"/>
      <c r="FH43" s="114"/>
      <c r="FI43" s="114"/>
      <c r="FJ43" s="114"/>
      <c r="FK43" s="114"/>
      <c r="FL43" s="114"/>
      <c r="FM43" s="114"/>
      <c r="FN43" s="114"/>
      <c r="FO43" s="114"/>
      <c r="FP43" s="114"/>
      <c r="FQ43" s="114"/>
      <c r="FR43" s="114"/>
      <c r="FS43" s="114"/>
      <c r="FT43" s="114"/>
      <c r="FU43" s="114"/>
      <c r="FV43" s="114"/>
      <c r="FW43" s="114"/>
      <c r="FX43" s="114"/>
      <c r="FY43" s="114"/>
      <c r="FZ43" s="114"/>
      <c r="GA43" s="114"/>
      <c r="GB43" s="114"/>
      <c r="GC43" s="114"/>
      <c r="GD43" s="114"/>
      <c r="GE43" s="114"/>
      <c r="GF43" s="114"/>
      <c r="GG43" s="114"/>
      <c r="GH43" s="114"/>
    </row>
    <row r="44" spans="1:190" s="73" customFormat="1" x14ac:dyDescent="0.3">
      <c r="A44" s="114"/>
      <c r="B44" s="1"/>
      <c r="C44" s="1"/>
      <c r="D44" s="1"/>
      <c r="E44" s="1"/>
      <c r="F44" s="1"/>
      <c r="G44" s="1"/>
      <c r="H44" s="1"/>
      <c r="I44" s="2"/>
      <c r="J44" s="1"/>
      <c r="K44" s="1"/>
      <c r="L44" s="1"/>
      <c r="M44" s="1"/>
      <c r="N44" s="1"/>
      <c r="O44" s="1"/>
      <c r="P44" s="1"/>
      <c r="Q44" s="1"/>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4"/>
      <c r="DV44" s="114"/>
      <c r="DW44" s="114"/>
      <c r="DX44" s="114"/>
      <c r="DY44" s="114"/>
      <c r="DZ44" s="114"/>
      <c r="EA44" s="114"/>
      <c r="EB44" s="114"/>
      <c r="EC44" s="114"/>
      <c r="ED44" s="114"/>
      <c r="EE44" s="114"/>
      <c r="EF44" s="114"/>
      <c r="EG44" s="114"/>
      <c r="EH44" s="114"/>
      <c r="EI44" s="114"/>
      <c r="EJ44" s="114"/>
      <c r="EK44" s="114"/>
      <c r="EL44" s="114"/>
      <c r="EM44" s="114"/>
      <c r="EN44" s="114"/>
      <c r="EO44" s="114"/>
      <c r="EP44" s="114"/>
      <c r="EQ44" s="114"/>
      <c r="ER44" s="114"/>
      <c r="ES44" s="114"/>
      <c r="ET44" s="114"/>
      <c r="EU44" s="114"/>
      <c r="EV44" s="114"/>
      <c r="EW44" s="114"/>
      <c r="EX44" s="114"/>
      <c r="EY44" s="114"/>
      <c r="EZ44" s="114"/>
      <c r="FA44" s="114"/>
      <c r="FB44" s="114"/>
      <c r="FC44" s="114"/>
      <c r="FD44" s="114"/>
      <c r="FE44" s="114"/>
      <c r="FF44" s="114"/>
      <c r="FG44" s="114"/>
      <c r="FH44" s="114"/>
      <c r="FI44" s="114"/>
      <c r="FJ44" s="114"/>
      <c r="FK44" s="114"/>
      <c r="FL44" s="114"/>
      <c r="FM44" s="114"/>
      <c r="FN44" s="114"/>
      <c r="FO44" s="114"/>
      <c r="FP44" s="114"/>
      <c r="FQ44" s="114"/>
      <c r="FR44" s="114"/>
      <c r="FS44" s="114"/>
      <c r="FT44" s="114"/>
      <c r="FU44" s="114"/>
      <c r="FV44" s="114"/>
      <c r="FW44" s="114"/>
      <c r="FX44" s="114"/>
      <c r="FY44" s="114"/>
      <c r="FZ44" s="114"/>
      <c r="GA44" s="114"/>
      <c r="GB44" s="114"/>
      <c r="GC44" s="114"/>
      <c r="GD44" s="114"/>
      <c r="GE44" s="114"/>
      <c r="GF44" s="114"/>
      <c r="GG44" s="114"/>
      <c r="GH44" s="114"/>
    </row>
    <row r="45" spans="1:190" s="73" customFormat="1" x14ac:dyDescent="0.3">
      <c r="A45" s="114"/>
      <c r="B45" s="114"/>
      <c r="C45" s="114"/>
      <c r="D45" s="114"/>
      <c r="E45" s="114"/>
      <c r="F45" s="114"/>
      <c r="G45" s="114"/>
      <c r="H45" s="114"/>
      <c r="I45" s="115"/>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c r="FE45" s="114"/>
      <c r="FF45" s="114"/>
      <c r="FG45" s="114"/>
      <c r="FH45" s="114"/>
      <c r="FI45" s="114"/>
      <c r="FJ45" s="114"/>
      <c r="FK45" s="114"/>
      <c r="FL45" s="114"/>
      <c r="FM45" s="114"/>
      <c r="FN45" s="114"/>
      <c r="FO45" s="114"/>
      <c r="FP45" s="114"/>
      <c r="FQ45" s="114"/>
      <c r="FR45" s="114"/>
      <c r="FS45" s="114"/>
      <c r="FT45" s="114"/>
      <c r="FU45" s="114"/>
      <c r="FV45" s="114"/>
      <c r="FW45" s="114"/>
      <c r="FX45" s="114"/>
      <c r="FY45" s="114"/>
      <c r="FZ45" s="114"/>
      <c r="GA45" s="114"/>
      <c r="GB45" s="114"/>
      <c r="GC45" s="114"/>
      <c r="GD45" s="114"/>
      <c r="GE45" s="114"/>
      <c r="GF45" s="114"/>
      <c r="GG45" s="114"/>
      <c r="GH45" s="114"/>
    </row>
  </sheetData>
  <sheetProtection password="CC39" sheet="1"/>
  <customSheetViews>
    <customSheetView guid="{B942BA88-CC1B-45E5-B422-5C319DA20C7E}" scale="85" showGridLines="0">
      <selection activeCell="D33" sqref="D33:O33"/>
      <pageMargins left="0.7" right="0.7" top="0.75" bottom="0.75" header="0.3" footer="0.3"/>
      <pageSetup paperSize="9" orientation="portrait" r:id="rId1"/>
    </customSheetView>
    <customSheetView guid="{27DF1E55-3C5C-4472-8EFF-775630CBF46E}" scale="85" showGridLines="0">
      <selection activeCell="D33" sqref="D33:O33"/>
      <pageMargins left="0.7" right="0.7" top="0.75" bottom="0.75" header="0.3" footer="0.3"/>
      <pageSetup paperSize="9" orientation="portrait" r:id="rId2"/>
    </customSheetView>
  </customSheetViews>
  <mergeCells count="21">
    <mergeCell ref="C5:P5"/>
    <mergeCell ref="D38:O38"/>
    <mergeCell ref="D39:O39"/>
    <mergeCell ref="D40:O40"/>
    <mergeCell ref="D41:O41"/>
    <mergeCell ref="D13:P13"/>
    <mergeCell ref="D20:O20"/>
    <mergeCell ref="D15:O15"/>
    <mergeCell ref="D16:O16"/>
    <mergeCell ref="D17:O17"/>
    <mergeCell ref="D14:P14"/>
    <mergeCell ref="D24:O24"/>
    <mergeCell ref="D26:O26"/>
    <mergeCell ref="D34:P34"/>
    <mergeCell ref="D21:O21"/>
    <mergeCell ref="D42:O42"/>
    <mergeCell ref="D28:O28"/>
    <mergeCell ref="D31:P31"/>
    <mergeCell ref="D43:O43"/>
    <mergeCell ref="D7:P7"/>
    <mergeCell ref="D10:P10"/>
  </mergeCells>
  <hyperlinks>
    <hyperlink ref="D38:O38" r:id="rId3" display="Natural Hazard Overview &amp; Risk Assessment Austria (HORA), BML"/>
    <hyperlink ref="D39:O39" r:id="rId4" display="Ratgeber für die Eigenvorsorge bei Hochwasser, Muren, Lawinen, Steinschlag und Ruschungen, BML (2015)"/>
    <hyperlink ref="D40:O40" r:id="rId5" display="Naturgefahren im Klimawandel Vorsorgecheck - Definitionen der Naturgefahren"/>
    <hyperlink ref="D41:O41" r:id="rId6" display="Technical guidance on the climate proofing of infrastructure in the period 2021-2027, Document 52021XC0916(03), Official Journal of the European Union (2021)"/>
    <hyperlink ref="D42:O42" r:id="rId7" display="CLIMAMAP - Climate Change Impact Maps for Austrian Regions, CCCA"/>
    <hyperlink ref="D21:O21" location="Link_Gefährdung_Betrieb_Umwelt_Mensch" display="Das Glossar in Tabellenblatt 5.4 gibt Hilfestellung der Einschätzung der Gefährdung von Betrieb, Umwelt oder Mensch und enthält zudem auch weitere für das Ausfüllen hilfreiche Erläuterungen und Definitionen."/>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44</vt:i4>
      </vt:variant>
    </vt:vector>
  </HeadingPairs>
  <TitlesOfParts>
    <vt:vector size="59" baseType="lpstr">
      <vt:lpstr>1 Einleitung</vt:lpstr>
      <vt:lpstr>2 Prüfcheck</vt:lpstr>
      <vt:lpstr>3 Vorhaben</vt:lpstr>
      <vt:lpstr>4.0 Anleitung Prüfcheck &amp; KN </vt:lpstr>
      <vt:lpstr>4.1 KlimaNeutralität Teil 1</vt:lpstr>
      <vt:lpstr>4.2 Kategorie A &amp; B</vt:lpstr>
      <vt:lpstr>4.3 Positivkriterien</vt:lpstr>
      <vt:lpstr>4.4 CO2-Fußabdruck</vt:lpstr>
      <vt:lpstr>5.0 Anleitung KWA - Teil 2</vt:lpstr>
      <vt:lpstr>5.1 Gravitativ</vt:lpstr>
      <vt:lpstr>5.2 Hydrologisch</vt:lpstr>
      <vt:lpstr>5.3 Wetter-Klimabezogen</vt:lpstr>
      <vt:lpstr>5.4 Glossar</vt:lpstr>
      <vt:lpstr>6 Ergebnis</vt:lpstr>
      <vt:lpstr>7 Dokumentation Detailanalyse</vt:lpstr>
      <vt:lpstr>'3 Vorhaben'!Druckbereich</vt:lpstr>
      <vt:lpstr>'5.1 Gravitativ'!Druckbereich</vt:lpstr>
      <vt:lpstr>'5.2 Hydrologisch'!Druckbereich</vt:lpstr>
      <vt:lpstr>'5.3 Wetter-Klimabezogen'!Druckbereich</vt:lpstr>
      <vt:lpstr>'6 Ergebnis'!Druckbereich</vt:lpstr>
      <vt:lpstr>'7 Dokumentation Detailanalyse'!Druckbereich</vt:lpstr>
      <vt:lpstr>Link_1.1_Rutschungen</vt:lpstr>
      <vt:lpstr>Link_1.1_Rutschungen_Maßnahmen</vt:lpstr>
      <vt:lpstr>Link_1.1_Rutschungen_Risiken</vt:lpstr>
      <vt:lpstr>Link_1.2_Steinschlag</vt:lpstr>
      <vt:lpstr>Link_1.2_Steinschlag_Maßnahmen</vt:lpstr>
      <vt:lpstr>Link_1.2_Steinschlag_Risiken</vt:lpstr>
      <vt:lpstr>Link_1.3_Lawine</vt:lpstr>
      <vt:lpstr>Link_1.3_Lawine_Maßnahmen</vt:lpstr>
      <vt:lpstr>Link_1.3_Lawine_Risiken</vt:lpstr>
      <vt:lpstr>Link_2.1_Hochwasser</vt:lpstr>
      <vt:lpstr>Link_2.1_Hochwasser_Maßnahmen</vt:lpstr>
      <vt:lpstr>Link_2.1_Hochwasser_Risiken</vt:lpstr>
      <vt:lpstr>Link_2.2_Abfluss</vt:lpstr>
      <vt:lpstr>Link_2.2_Abfluss_Maßnahmen</vt:lpstr>
      <vt:lpstr>Link_2.2_Abfluss_Risiken</vt:lpstr>
      <vt:lpstr>Link_2.3_Niederschlag</vt:lpstr>
      <vt:lpstr>Link_2.3_Niederschlag_Maßnahmen</vt:lpstr>
      <vt:lpstr>Link_2.3_Niederschlag_Risiken</vt:lpstr>
      <vt:lpstr>Link_3.1_Hitze</vt:lpstr>
      <vt:lpstr>Link_3.1_Hitze_Maßnahmen</vt:lpstr>
      <vt:lpstr>Link_3.1_Hitze_Risiken</vt:lpstr>
      <vt:lpstr>Link_3.2_Trockenheit</vt:lpstr>
      <vt:lpstr>Link_3.2_Trockenheit_Maßnahmen</vt:lpstr>
      <vt:lpstr>Link_3.2_Trockenheit_Risiken</vt:lpstr>
      <vt:lpstr>Link_3.3_Waldbrand</vt:lpstr>
      <vt:lpstr>Link_3.3_Waldbrand_Maßnahmen</vt:lpstr>
      <vt:lpstr>Link_3.3_Waldbrand_Risiken</vt:lpstr>
      <vt:lpstr>Link_3.4_Sturm</vt:lpstr>
      <vt:lpstr>Link_3.4_Sturm_Maßnahmen</vt:lpstr>
      <vt:lpstr>Link_3.4_Sturm_Risiken</vt:lpstr>
      <vt:lpstr>Link_3.5_Hagel</vt:lpstr>
      <vt:lpstr>Link_3.5_Hagel_Maßnahmen</vt:lpstr>
      <vt:lpstr>Link_3.5_Hagel_Risiken</vt:lpstr>
      <vt:lpstr>Link_3.6_Schneelast</vt:lpstr>
      <vt:lpstr>Link_3.6_Schneelast_Maßnahmen</vt:lpstr>
      <vt:lpstr>Link_3.6_Schneelast_Risiken</vt:lpstr>
      <vt:lpstr>Link_Ergebnis_KWA</vt:lpstr>
      <vt:lpstr>Link_Gefährdung_Betrieb_Umwelt_Mensch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Offenzeller Martina</dc:creator>
  <cp:lastModifiedBy>Margelik Eva</cp:lastModifiedBy>
  <cp:lastPrinted>2023-06-01T12:21:15Z</cp:lastPrinted>
  <dcterms:created xsi:type="dcterms:W3CDTF">2015-06-05T18:19:34Z</dcterms:created>
  <dcterms:modified xsi:type="dcterms:W3CDTF">2023-09-28T16:41:00Z</dcterms:modified>
</cp:coreProperties>
</file>